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.crnormandie.fr\Bureautique\DGA ECO\DARM\015-Communication_Dispositifs_Aides\01-Site internet\site internet 2026\filiere equine\entreprises_equines\"/>
    </mc:Choice>
  </mc:AlternateContent>
  <xr:revisionPtr revIDLastSave="0" documentId="8_{8962F2DD-0962-4F8F-AE29-CF2E6F6D841C}" xr6:coauthVersionLast="47" xr6:coauthVersionMax="47" xr10:uidLastSave="{00000000-0000-0000-0000-000000000000}"/>
  <bookViews>
    <workbookView xWindow="-110" yWindow="-110" windowWidth="19420" windowHeight="10300" tabRatio="720" xr2:uid="{54B97B67-8F73-4800-A305-C564AEE5AD1B}"/>
  </bookViews>
  <sheets>
    <sheet name="Dépenses" sheetId="1" r:id="rId1"/>
    <sheet name="Synthèse à copier dans l'outil" sheetId="2" r:id="rId2"/>
    <sheet name="Instruction Dépense" sheetId="7" state="hidden" r:id="rId3"/>
    <sheet name="Synthèse à instruire" sheetId="9" state="hidden" r:id="rId4"/>
    <sheet name="Recap Usager" sheetId="10" state="hidden" r:id="rId5"/>
    <sheet name="Référentiel" sheetId="6" state="hidden" r:id="rId6"/>
  </sheets>
  <definedNames>
    <definedName name="_xlnm.Print_Area" localSheetId="0">Dépenses!$A$1:$E$52</definedName>
    <definedName name="_xlnm.Print_Area" localSheetId="2">'Instruction Dépense'!$A$12:$P$53</definedName>
    <definedName name="_xlnm.Print_Area" localSheetId="4">'Recap Usager'!$A$1:$D$82</definedName>
    <definedName name="_xlnm.Print_Area" localSheetId="1">'Synthèse à copier dans l''outil'!$A$1:$B$13</definedName>
    <definedName name="_xlnm.Print_Area" localSheetId="3">'Synthèse à instruire'!$A$1:$D$14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9" l="1"/>
  <c r="B10" i="9"/>
  <c r="C10" i="9" s="1"/>
  <c r="B4" i="2" l="1"/>
  <c r="B5" i="2"/>
  <c r="B3" i="2"/>
  <c r="B2" i="2"/>
  <c r="B6" i="2" l="1"/>
  <c r="C10" i="2" s="1"/>
  <c r="O17" i="7" l="1"/>
  <c r="N17" i="7"/>
  <c r="N15" i="7"/>
  <c r="B9" i="9"/>
  <c r="B8" i="9" l="1"/>
  <c r="C8" i="9" s="1"/>
  <c r="O19" i="7"/>
  <c r="G15" i="7"/>
  <c r="O15" i="7" s="1"/>
  <c r="G16" i="7"/>
  <c r="O16" i="7" s="1"/>
  <c r="G17" i="7"/>
  <c r="G18" i="7"/>
  <c r="O18" i="7" s="1"/>
  <c r="G19" i="7"/>
  <c r="G20" i="7"/>
  <c r="O20" i="7" s="1"/>
  <c r="G21" i="7"/>
  <c r="O21" i="7" s="1"/>
  <c r="G22" i="7"/>
  <c r="O22" i="7" s="1"/>
  <c r="G23" i="7"/>
  <c r="O23" i="7" s="1"/>
  <c r="G24" i="7"/>
  <c r="O24" i="7" s="1"/>
  <c r="G25" i="7"/>
  <c r="O25" i="7" s="1"/>
  <c r="G26" i="7"/>
  <c r="O26" i="7" s="1"/>
  <c r="G27" i="7"/>
  <c r="O27" i="7" s="1"/>
  <c r="G28" i="7"/>
  <c r="O28" i="7" s="1"/>
  <c r="G29" i="7"/>
  <c r="O29" i="7" s="1"/>
  <c r="G30" i="7"/>
  <c r="O30" i="7" s="1"/>
  <c r="G31" i="7"/>
  <c r="O31" i="7" s="1"/>
  <c r="G32" i="7"/>
  <c r="O32" i="7" s="1"/>
  <c r="G33" i="7"/>
  <c r="O33" i="7" s="1"/>
  <c r="G34" i="7"/>
  <c r="O34" i="7" s="1"/>
  <c r="G35" i="7"/>
  <c r="O35" i="7" s="1"/>
  <c r="G36" i="7"/>
  <c r="O36" i="7" s="1"/>
  <c r="G37" i="7"/>
  <c r="O37" i="7" s="1"/>
  <c r="G38" i="7"/>
  <c r="O38" i="7" s="1"/>
  <c r="G39" i="7"/>
  <c r="O39" i="7" s="1"/>
  <c r="G40" i="7"/>
  <c r="O40" i="7" s="1"/>
  <c r="G41" i="7"/>
  <c r="O41" i="7" s="1"/>
  <c r="G42" i="7"/>
  <c r="O42" i="7" s="1"/>
  <c r="G43" i="7"/>
  <c r="O43" i="7" s="1"/>
  <c r="G44" i="7"/>
  <c r="O44" i="7" s="1"/>
  <c r="G45" i="7"/>
  <c r="O45" i="7" s="1"/>
  <c r="G46" i="7"/>
  <c r="O46" i="7" s="1"/>
  <c r="G47" i="7"/>
  <c r="O47" i="7" s="1"/>
  <c r="G48" i="7"/>
  <c r="O48" i="7" s="1"/>
  <c r="F17" i="7"/>
  <c r="F18" i="7"/>
  <c r="N18" i="7" s="1"/>
  <c r="F19" i="7"/>
  <c r="N19" i="7" s="1"/>
  <c r="F20" i="7"/>
  <c r="N20" i="7" s="1"/>
  <c r="F21" i="7"/>
  <c r="N21" i="7" s="1"/>
  <c r="F22" i="7"/>
  <c r="N22" i="7" s="1"/>
  <c r="F23" i="7"/>
  <c r="N23" i="7" s="1"/>
  <c r="F24" i="7"/>
  <c r="N24" i="7" s="1"/>
  <c r="F25" i="7"/>
  <c r="N25" i="7" s="1"/>
  <c r="F26" i="7"/>
  <c r="N26" i="7" s="1"/>
  <c r="F27" i="7"/>
  <c r="N27" i="7" s="1"/>
  <c r="F28" i="7"/>
  <c r="N28" i="7" s="1"/>
  <c r="F29" i="7"/>
  <c r="N29" i="7" s="1"/>
  <c r="F30" i="7"/>
  <c r="N30" i="7" s="1"/>
  <c r="F31" i="7"/>
  <c r="N31" i="7" s="1"/>
  <c r="F32" i="7"/>
  <c r="N32" i="7" s="1"/>
  <c r="F33" i="7"/>
  <c r="N33" i="7" s="1"/>
  <c r="F34" i="7"/>
  <c r="N34" i="7" s="1"/>
  <c r="F35" i="7"/>
  <c r="N35" i="7" s="1"/>
  <c r="F36" i="7"/>
  <c r="N36" i="7" s="1"/>
  <c r="F37" i="7"/>
  <c r="N37" i="7" s="1"/>
  <c r="F38" i="7"/>
  <c r="N38" i="7" s="1"/>
  <c r="F39" i="7"/>
  <c r="N39" i="7" s="1"/>
  <c r="F40" i="7"/>
  <c r="N40" i="7" s="1"/>
  <c r="F41" i="7"/>
  <c r="N41" i="7" s="1"/>
  <c r="F42" i="7"/>
  <c r="N42" i="7" s="1"/>
  <c r="F43" i="7"/>
  <c r="N43" i="7" s="1"/>
  <c r="F44" i="7"/>
  <c r="N44" i="7" s="1"/>
  <c r="F45" i="7"/>
  <c r="N45" i="7" s="1"/>
  <c r="F46" i="7"/>
  <c r="N46" i="7" s="1"/>
  <c r="F47" i="7"/>
  <c r="N47" i="7" s="1"/>
  <c r="F48" i="7"/>
  <c r="N48" i="7" s="1"/>
  <c r="F16" i="7"/>
  <c r="N16" i="7" s="1"/>
  <c r="F15" i="7"/>
  <c r="B8" i="10"/>
  <c r="B5" i="10"/>
  <c r="A3" i="10"/>
  <c r="A3" i="7" l="1"/>
  <c r="B10" i="7" l="1"/>
  <c r="B7" i="7"/>
  <c r="B46" i="7"/>
  <c r="C46" i="7"/>
  <c r="D46" i="7"/>
  <c r="E46" i="7"/>
  <c r="B47" i="7"/>
  <c r="C47" i="7"/>
  <c r="D47" i="7"/>
  <c r="E47" i="7"/>
  <c r="B48" i="7"/>
  <c r="C48" i="7"/>
  <c r="D48" i="7"/>
  <c r="E48" i="7"/>
  <c r="B35" i="7"/>
  <c r="C35" i="7"/>
  <c r="D35" i="7"/>
  <c r="E35" i="7"/>
  <c r="B36" i="7"/>
  <c r="C36" i="7"/>
  <c r="D36" i="7"/>
  <c r="E36" i="7"/>
  <c r="B37" i="7"/>
  <c r="C37" i="7"/>
  <c r="D37" i="7"/>
  <c r="E37" i="7"/>
  <c r="B38" i="7"/>
  <c r="C38" i="7"/>
  <c r="D38" i="7"/>
  <c r="E38" i="7"/>
  <c r="B39" i="7"/>
  <c r="C39" i="7"/>
  <c r="D39" i="7"/>
  <c r="E39" i="7"/>
  <c r="B40" i="7"/>
  <c r="C40" i="7"/>
  <c r="D40" i="7"/>
  <c r="E40" i="7"/>
  <c r="B41" i="7"/>
  <c r="C41" i="7"/>
  <c r="D41" i="7"/>
  <c r="E41" i="7"/>
  <c r="B42" i="7"/>
  <c r="C42" i="7"/>
  <c r="D42" i="7"/>
  <c r="E42" i="7"/>
  <c r="B43" i="7"/>
  <c r="C43" i="7"/>
  <c r="D43" i="7"/>
  <c r="E43" i="7"/>
  <c r="B44" i="7"/>
  <c r="C44" i="7"/>
  <c r="D44" i="7"/>
  <c r="E44" i="7"/>
  <c r="B45" i="7"/>
  <c r="C45" i="7"/>
  <c r="D45" i="7"/>
  <c r="E45" i="7"/>
  <c r="B25" i="7"/>
  <c r="C25" i="7"/>
  <c r="D25" i="7"/>
  <c r="E25" i="7"/>
  <c r="B26" i="7"/>
  <c r="C26" i="7"/>
  <c r="D26" i="7"/>
  <c r="E26" i="7"/>
  <c r="B27" i="7"/>
  <c r="C27" i="7"/>
  <c r="D27" i="7"/>
  <c r="E27" i="7"/>
  <c r="B28" i="7"/>
  <c r="C28" i="7"/>
  <c r="D28" i="7"/>
  <c r="E28" i="7"/>
  <c r="B29" i="7"/>
  <c r="C29" i="7"/>
  <c r="D29" i="7"/>
  <c r="E29" i="7"/>
  <c r="B30" i="7"/>
  <c r="C30" i="7"/>
  <c r="D30" i="7"/>
  <c r="E30" i="7"/>
  <c r="B31" i="7"/>
  <c r="C31" i="7"/>
  <c r="D31" i="7"/>
  <c r="E31" i="7"/>
  <c r="B32" i="7"/>
  <c r="C32" i="7"/>
  <c r="D32" i="7"/>
  <c r="E32" i="7"/>
  <c r="B33" i="7"/>
  <c r="C33" i="7"/>
  <c r="D33" i="7"/>
  <c r="E33" i="7"/>
  <c r="B34" i="7"/>
  <c r="C34" i="7"/>
  <c r="D34" i="7"/>
  <c r="E34" i="7"/>
  <c r="C15" i="7"/>
  <c r="D15" i="7"/>
  <c r="E15" i="7"/>
  <c r="C16" i="7"/>
  <c r="D16" i="7"/>
  <c r="E16" i="7"/>
  <c r="C17" i="7"/>
  <c r="D17" i="7"/>
  <c r="E17" i="7"/>
  <c r="J17" i="7" s="1"/>
  <c r="M17" i="7" s="1"/>
  <c r="C18" i="7"/>
  <c r="D18" i="7"/>
  <c r="E18" i="7"/>
  <c r="C19" i="7"/>
  <c r="D19" i="7"/>
  <c r="E19" i="7"/>
  <c r="C20" i="7"/>
  <c r="D20" i="7"/>
  <c r="E20" i="7"/>
  <c r="C21" i="7"/>
  <c r="D21" i="7"/>
  <c r="E21" i="7"/>
  <c r="C22" i="7"/>
  <c r="D22" i="7"/>
  <c r="E22" i="7"/>
  <c r="C23" i="7"/>
  <c r="D23" i="7"/>
  <c r="E23" i="7"/>
  <c r="C24" i="7"/>
  <c r="D24" i="7"/>
  <c r="E24" i="7"/>
  <c r="B24" i="7"/>
  <c r="A24" i="7"/>
  <c r="I24" i="7" s="1"/>
  <c r="A15" i="7"/>
  <c r="I15" i="7" s="1"/>
  <c r="A16" i="7"/>
  <c r="I16" i="7" s="1"/>
  <c r="B16" i="7"/>
  <c r="A17" i="7"/>
  <c r="I17" i="7" s="1"/>
  <c r="B17" i="7"/>
  <c r="A18" i="7"/>
  <c r="I18" i="7" s="1"/>
  <c r="B18" i="7"/>
  <c r="A19" i="7"/>
  <c r="I19" i="7" s="1"/>
  <c r="B19" i="7"/>
  <c r="A20" i="7"/>
  <c r="I20" i="7" s="1"/>
  <c r="B20" i="7"/>
  <c r="A21" i="7"/>
  <c r="I21" i="7" s="1"/>
  <c r="B21" i="7"/>
  <c r="A22" i="7"/>
  <c r="I22" i="7" s="1"/>
  <c r="B22" i="7"/>
  <c r="A23" i="7"/>
  <c r="I23" i="7" s="1"/>
  <c r="B23" i="7"/>
  <c r="B15" i="7"/>
  <c r="A47" i="7"/>
  <c r="I47" i="7" s="1"/>
  <c r="A48" i="7"/>
  <c r="I48" i="7" s="1"/>
  <c r="A46" i="7"/>
  <c r="I46" i="7" s="1"/>
  <c r="A36" i="7"/>
  <c r="I36" i="7" s="1"/>
  <c r="A37" i="7"/>
  <c r="I37" i="7" s="1"/>
  <c r="A38" i="7"/>
  <c r="I38" i="7" s="1"/>
  <c r="A39" i="7"/>
  <c r="I39" i="7" s="1"/>
  <c r="A40" i="7"/>
  <c r="I40" i="7" s="1"/>
  <c r="A41" i="7"/>
  <c r="I41" i="7" s="1"/>
  <c r="A42" i="7"/>
  <c r="I42" i="7" s="1"/>
  <c r="A43" i="7"/>
  <c r="I43" i="7" s="1"/>
  <c r="A44" i="7"/>
  <c r="I44" i="7" s="1"/>
  <c r="A45" i="7"/>
  <c r="I45" i="7" s="1"/>
  <c r="A35" i="7"/>
  <c r="I35" i="7" s="1"/>
  <c r="A26" i="7"/>
  <c r="I26" i="7" s="1"/>
  <c r="A27" i="7"/>
  <c r="I27" i="7" s="1"/>
  <c r="A28" i="7"/>
  <c r="I28" i="7" s="1"/>
  <c r="A29" i="7"/>
  <c r="I29" i="7" s="1"/>
  <c r="A30" i="7"/>
  <c r="I30" i="7" s="1"/>
  <c r="A31" i="7"/>
  <c r="I31" i="7" s="1"/>
  <c r="A32" i="7"/>
  <c r="I32" i="7" s="1"/>
  <c r="A33" i="7"/>
  <c r="I33" i="7" s="1"/>
  <c r="A34" i="7"/>
  <c r="I34" i="7" s="1"/>
  <c r="A25" i="7"/>
  <c r="I25" i="7" s="1"/>
  <c r="J15" i="7" l="1"/>
  <c r="M15" i="7" s="1"/>
  <c r="J16" i="7"/>
  <c r="M16" i="7" s="1"/>
  <c r="C13" i="10" s="1"/>
  <c r="E50" i="10" s="1"/>
  <c r="C14" i="10"/>
  <c r="D14" i="10" s="1"/>
  <c r="C51" i="10"/>
  <c r="J23" i="7"/>
  <c r="M23" i="7" s="1"/>
  <c r="C20" i="10" s="1"/>
  <c r="D20" i="10" s="1"/>
  <c r="R22" i="7"/>
  <c r="R18" i="7"/>
  <c r="R29" i="7"/>
  <c r="R42" i="7"/>
  <c r="R44" i="7"/>
  <c r="R43" i="7"/>
  <c r="R21" i="7"/>
  <c r="R28" i="7"/>
  <c r="R20" i="7"/>
  <c r="R30" i="7"/>
  <c r="R25" i="7"/>
  <c r="E51" i="10"/>
  <c r="R36" i="7"/>
  <c r="R46" i="7"/>
  <c r="R17" i="7"/>
  <c r="R47" i="7"/>
  <c r="R27" i="7"/>
  <c r="R16" i="7"/>
  <c r="R26" i="7"/>
  <c r="R35" i="7"/>
  <c r="R24" i="7"/>
  <c r="R31" i="7"/>
  <c r="R41" i="7"/>
  <c r="R40" i="7"/>
  <c r="R34" i="7"/>
  <c r="R39" i="7"/>
  <c r="R33" i="7"/>
  <c r="R38" i="7"/>
  <c r="R23" i="7"/>
  <c r="R19" i="7"/>
  <c r="R32" i="7"/>
  <c r="R45" i="7"/>
  <c r="R37" i="7"/>
  <c r="R15" i="7"/>
  <c r="R48" i="7"/>
  <c r="J18" i="7"/>
  <c r="M18" i="7" s="1"/>
  <c r="C15" i="10" s="1"/>
  <c r="J19" i="7"/>
  <c r="M19" i="7" s="1"/>
  <c r="C16" i="10" s="1"/>
  <c r="J20" i="7"/>
  <c r="M20" i="7" s="1"/>
  <c r="C17" i="10" s="1"/>
  <c r="J21" i="7"/>
  <c r="M21" i="7" s="1"/>
  <c r="C18" i="10" s="1"/>
  <c r="J22" i="7"/>
  <c r="M22" i="7" s="1"/>
  <c r="C19" i="10" s="1"/>
  <c r="J24" i="7"/>
  <c r="M24" i="7" s="1"/>
  <c r="C21" i="10" s="1"/>
  <c r="J25" i="7"/>
  <c r="M25" i="7" s="1"/>
  <c r="C22" i="10" s="1"/>
  <c r="J26" i="7"/>
  <c r="M26" i="7" s="1"/>
  <c r="C23" i="10" s="1"/>
  <c r="J27" i="7"/>
  <c r="M27" i="7" s="1"/>
  <c r="C24" i="10" s="1"/>
  <c r="J28" i="7"/>
  <c r="M28" i="7" s="1"/>
  <c r="C25" i="10" s="1"/>
  <c r="J29" i="7"/>
  <c r="M29" i="7" s="1"/>
  <c r="C26" i="10" s="1"/>
  <c r="J30" i="7"/>
  <c r="M30" i="7" s="1"/>
  <c r="C27" i="10" s="1"/>
  <c r="J31" i="7"/>
  <c r="M31" i="7" s="1"/>
  <c r="C28" i="10" s="1"/>
  <c r="J32" i="7"/>
  <c r="M32" i="7" s="1"/>
  <c r="C29" i="10" s="1"/>
  <c r="J33" i="7"/>
  <c r="M33" i="7" s="1"/>
  <c r="C30" i="10" s="1"/>
  <c r="J34" i="7"/>
  <c r="M34" i="7" s="1"/>
  <c r="C31" i="10" s="1"/>
  <c r="J35" i="7"/>
  <c r="M35" i="7" s="1"/>
  <c r="C32" i="10" s="1"/>
  <c r="J36" i="7"/>
  <c r="M36" i="7" s="1"/>
  <c r="C33" i="10" s="1"/>
  <c r="J37" i="7"/>
  <c r="M37" i="7" s="1"/>
  <c r="C34" i="10" s="1"/>
  <c r="J38" i="7"/>
  <c r="M38" i="7" s="1"/>
  <c r="C35" i="10" s="1"/>
  <c r="J39" i="7"/>
  <c r="M39" i="7" s="1"/>
  <c r="C36" i="10" s="1"/>
  <c r="J40" i="7"/>
  <c r="M40" i="7" s="1"/>
  <c r="C37" i="10" s="1"/>
  <c r="J41" i="7"/>
  <c r="M41" i="7" s="1"/>
  <c r="C38" i="10" s="1"/>
  <c r="J42" i="7"/>
  <c r="M42" i="7" s="1"/>
  <c r="C39" i="10" s="1"/>
  <c r="J43" i="7"/>
  <c r="M43" i="7" s="1"/>
  <c r="C40" i="10" s="1"/>
  <c r="J44" i="7"/>
  <c r="M44" i="7" s="1"/>
  <c r="C41" i="10" s="1"/>
  <c r="J45" i="7"/>
  <c r="M45" i="7" s="1"/>
  <c r="C42" i="10" s="1"/>
  <c r="J46" i="7"/>
  <c r="M46" i="7" s="1"/>
  <c r="C43" i="10" s="1"/>
  <c r="J47" i="7"/>
  <c r="M47" i="7" s="1"/>
  <c r="C44" i="10" s="1"/>
  <c r="J48" i="7"/>
  <c r="M48" i="7" s="1"/>
  <c r="C45" i="10" s="1"/>
  <c r="E49" i="7"/>
  <c r="C12" i="10" l="1"/>
  <c r="D12" i="10" s="1"/>
  <c r="A12" i="10" s="1"/>
  <c r="B4" i="9"/>
  <c r="B3" i="9"/>
  <c r="B6" i="9"/>
  <c r="B5" i="9"/>
  <c r="C49" i="10"/>
  <c r="D49" i="10" s="1"/>
  <c r="D13" i="10"/>
  <c r="B13" i="10" s="1"/>
  <c r="C50" i="10"/>
  <c r="A50" i="10" s="1"/>
  <c r="E57" i="10"/>
  <c r="C57" i="10"/>
  <c r="B57" i="10" s="1"/>
  <c r="C70" i="10"/>
  <c r="C77" i="10"/>
  <c r="C58" i="10"/>
  <c r="C54" i="10"/>
  <c r="C53" i="10"/>
  <c r="C76" i="10"/>
  <c r="C79" i="10"/>
  <c r="A51" i="10"/>
  <c r="D51" i="10"/>
  <c r="B51" i="10"/>
  <c r="C72" i="10"/>
  <c r="C60" i="10"/>
  <c r="C55" i="10"/>
  <c r="C62" i="10"/>
  <c r="C74" i="10"/>
  <c r="C64" i="10"/>
  <c r="C81" i="10"/>
  <c r="C66" i="10"/>
  <c r="C80" i="10"/>
  <c r="C59" i="10"/>
  <c r="C68" i="10"/>
  <c r="C69" i="10"/>
  <c r="C82" i="10"/>
  <c r="C65" i="10"/>
  <c r="C63" i="10"/>
  <c r="C56" i="10"/>
  <c r="C71" i="10"/>
  <c r="C78" i="10"/>
  <c r="C52" i="10"/>
  <c r="D57" i="10"/>
  <c r="A57" i="10"/>
  <c r="C73" i="10"/>
  <c r="C61" i="10"/>
  <c r="C75" i="10"/>
  <c r="C67" i="10"/>
  <c r="E78" i="10"/>
  <c r="D41" i="10"/>
  <c r="E53" i="10"/>
  <c r="D16" i="10"/>
  <c r="E77" i="10"/>
  <c r="D40" i="10"/>
  <c r="D32" i="10"/>
  <c r="E69" i="10"/>
  <c r="D24" i="10"/>
  <c r="E61" i="10"/>
  <c r="D15" i="10"/>
  <c r="E52" i="10"/>
  <c r="B14" i="10"/>
  <c r="A14" i="10"/>
  <c r="B20" i="10"/>
  <c r="A20" i="10"/>
  <c r="D38" i="10"/>
  <c r="E75" i="10"/>
  <c r="E67" i="10"/>
  <c r="D30" i="10"/>
  <c r="E74" i="10"/>
  <c r="D37" i="10"/>
  <c r="E66" i="10"/>
  <c r="D29" i="10"/>
  <c r="E58" i="10"/>
  <c r="D21" i="10"/>
  <c r="E59" i="10"/>
  <c r="D22" i="10"/>
  <c r="D44" i="10"/>
  <c r="E81" i="10"/>
  <c r="D19" i="10"/>
  <c r="E56" i="10"/>
  <c r="E62" i="10"/>
  <c r="D25" i="10"/>
  <c r="D36" i="10"/>
  <c r="E73" i="10"/>
  <c r="E80" i="10"/>
  <c r="D43" i="10"/>
  <c r="D35" i="10"/>
  <c r="E72" i="10"/>
  <c r="E64" i="10"/>
  <c r="D27" i="10"/>
  <c r="E55" i="10"/>
  <c r="D18" i="10"/>
  <c r="E70" i="10"/>
  <c r="D33" i="10"/>
  <c r="E76" i="10"/>
  <c r="D39" i="10"/>
  <c r="D31" i="10"/>
  <c r="E68" i="10"/>
  <c r="E60" i="10"/>
  <c r="D23" i="10"/>
  <c r="D28" i="10"/>
  <c r="E65" i="10"/>
  <c r="D42" i="10"/>
  <c r="E79" i="10"/>
  <c r="D34" i="10"/>
  <c r="E71" i="10"/>
  <c r="E63" i="10"/>
  <c r="D26" i="10"/>
  <c r="D17" i="10"/>
  <c r="E54" i="10"/>
  <c r="D45" i="10"/>
  <c r="E82" i="10"/>
  <c r="R50" i="7"/>
  <c r="J49" i="7"/>
  <c r="L54" i="7" s="1"/>
  <c r="E53" i="7"/>
  <c r="M49" i="7"/>
  <c r="E49" i="10" l="1"/>
  <c r="B12" i="10"/>
  <c r="B7" i="9"/>
  <c r="E11" i="9" s="1"/>
  <c r="A13" i="10"/>
  <c r="A49" i="10"/>
  <c r="B49" i="10"/>
  <c r="B50" i="10"/>
  <c r="D50" i="10"/>
  <c r="A65" i="10"/>
  <c r="B65" i="10"/>
  <c r="D65" i="10"/>
  <c r="A64" i="10"/>
  <c r="B64" i="10"/>
  <c r="D64" i="10"/>
  <c r="B67" i="10"/>
  <c r="A67" i="10"/>
  <c r="D67" i="10"/>
  <c r="A82" i="10"/>
  <c r="B82" i="10"/>
  <c r="D82" i="10"/>
  <c r="A74" i="10"/>
  <c r="B74" i="10"/>
  <c r="D74" i="10"/>
  <c r="D79" i="10"/>
  <c r="A79" i="10"/>
  <c r="B79" i="10"/>
  <c r="B76" i="10"/>
  <c r="D76" i="10"/>
  <c r="A76" i="10"/>
  <c r="A52" i="10"/>
  <c r="D52" i="10"/>
  <c r="B52" i="10"/>
  <c r="B68" i="10"/>
  <c r="A68" i="10"/>
  <c r="D68" i="10"/>
  <c r="B55" i="10"/>
  <c r="A55" i="10"/>
  <c r="D55" i="10"/>
  <c r="D53" i="10"/>
  <c r="B53" i="10"/>
  <c r="A53" i="10"/>
  <c r="A75" i="10"/>
  <c r="B75" i="10"/>
  <c r="D75" i="10"/>
  <c r="A62" i="10"/>
  <c r="D62" i="10"/>
  <c r="B62" i="10"/>
  <c r="B78" i="10"/>
  <c r="A78" i="10"/>
  <c r="D78" i="10"/>
  <c r="B59" i="10"/>
  <c r="A59" i="10"/>
  <c r="D59" i="10"/>
  <c r="A60" i="10"/>
  <c r="D60" i="10"/>
  <c r="B60" i="10"/>
  <c r="B54" i="10"/>
  <c r="A54" i="10"/>
  <c r="D54" i="10"/>
  <c r="D69" i="10"/>
  <c r="A69" i="10"/>
  <c r="B69" i="10"/>
  <c r="D71" i="10"/>
  <c r="B71" i="10"/>
  <c r="A71" i="10"/>
  <c r="A80" i="10"/>
  <c r="B80" i="10"/>
  <c r="D80" i="10"/>
  <c r="A72" i="10"/>
  <c r="B72" i="10"/>
  <c r="D72" i="10"/>
  <c r="B58" i="10"/>
  <c r="A58" i="10"/>
  <c r="D58" i="10"/>
  <c r="D61" i="10"/>
  <c r="A61" i="10"/>
  <c r="B61" i="10"/>
  <c r="A56" i="10"/>
  <c r="D56" i="10"/>
  <c r="B56" i="10"/>
  <c r="B66" i="10"/>
  <c r="A66" i="10"/>
  <c r="D66" i="10"/>
  <c r="B77" i="10"/>
  <c r="A77" i="10"/>
  <c r="D77" i="10"/>
  <c r="A73" i="10"/>
  <c r="D73" i="10"/>
  <c r="B73" i="10"/>
  <c r="D63" i="10"/>
  <c r="A63" i="10"/>
  <c r="B63" i="10"/>
  <c r="A81" i="10"/>
  <c r="D81" i="10"/>
  <c r="B81" i="10"/>
  <c r="A70" i="10"/>
  <c r="B70" i="10"/>
  <c r="D70" i="10"/>
  <c r="B28" i="10"/>
  <c r="A28" i="10"/>
  <c r="B32" i="10"/>
  <c r="A32" i="10"/>
  <c r="B43" i="10"/>
  <c r="A43" i="10"/>
  <c r="B40" i="10"/>
  <c r="A40" i="10"/>
  <c r="B36" i="10"/>
  <c r="A36" i="10"/>
  <c r="A33" i="10"/>
  <c r="B33" i="10"/>
  <c r="A29" i="10"/>
  <c r="B29" i="10"/>
  <c r="B17" i="10"/>
  <c r="A17" i="10"/>
  <c r="A19" i="10"/>
  <c r="B19" i="10"/>
  <c r="B37" i="10"/>
  <c r="A37" i="10"/>
  <c r="B27" i="10"/>
  <c r="A27" i="10"/>
  <c r="A25" i="10"/>
  <c r="B25" i="10"/>
  <c r="B22" i="10"/>
  <c r="A22" i="10"/>
  <c r="B30" i="10"/>
  <c r="A30" i="10"/>
  <c r="B16" i="10"/>
  <c r="A16" i="10"/>
  <c r="B26" i="10"/>
  <c r="A26" i="10"/>
  <c r="B44" i="10"/>
  <c r="A44" i="10"/>
  <c r="B34" i="10"/>
  <c r="A34" i="10"/>
  <c r="A31" i="10"/>
  <c r="B31" i="10"/>
  <c r="A15" i="10"/>
  <c r="B15" i="10"/>
  <c r="B39" i="10"/>
  <c r="A39" i="10"/>
  <c r="B21" i="10"/>
  <c r="A21" i="10"/>
  <c r="B41" i="10"/>
  <c r="A41" i="10"/>
  <c r="A23" i="10"/>
  <c r="B23" i="10"/>
  <c r="B18" i="10"/>
  <c r="A18" i="10"/>
  <c r="A42" i="10"/>
  <c r="B42" i="10"/>
  <c r="B35" i="10"/>
  <c r="A35" i="10"/>
  <c r="A38" i="10"/>
  <c r="B38" i="10"/>
  <c r="B24" i="10"/>
  <c r="A24" i="10"/>
  <c r="B45" i="10"/>
  <c r="A45" i="10"/>
  <c r="L53" i="7"/>
  <c r="K53" i="7"/>
  <c r="E52" i="1"/>
  <c r="F11" i="9" l="1"/>
  <c r="C11" i="9" s="1"/>
  <c r="C12" i="9" l="1"/>
  <c r="C15" i="9"/>
  <c r="D10" i="2"/>
  <c r="E10" i="2" s="1"/>
  <c r="B10" i="2" s="1"/>
  <c r="B11" i="2" s="1"/>
  <c r="C13" i="9"/>
  <c r="C18" i="9"/>
  <c r="B11" i="9" l="1"/>
  <c r="B13" i="9" l="1"/>
  <c r="B12" i="9"/>
</calcChain>
</file>

<file path=xl/sharedStrings.xml><?xml version="1.0" encoding="utf-8"?>
<sst xmlns="http://schemas.openxmlformats.org/spreadsheetml/2006/main" count="127" uniqueCount="91">
  <si>
    <t>Identification du demandeur</t>
  </si>
  <si>
    <t>Nom / Prénom ou Dénomination sociale :</t>
  </si>
  <si>
    <t>Identification de l'opération</t>
  </si>
  <si>
    <t>Libellé de l'opération</t>
  </si>
  <si>
    <t xml:space="preserve">Montant présenté HT </t>
  </si>
  <si>
    <t>Montant présenté HT</t>
  </si>
  <si>
    <t>Information sur le justificatif joint et qui permet de l'identifier (ex: N° de devis )</t>
  </si>
  <si>
    <t>HT</t>
  </si>
  <si>
    <t>TOTAL DEPENSES PREVISIONNELLES PRESENTEES</t>
  </si>
  <si>
    <t>PLAN DE FINANCEMENT DU PROJET</t>
  </si>
  <si>
    <t>FONDS EUROPEEN AGRICOLE POUR LE DEVELOPPEMENT RURAL (FEADER)</t>
  </si>
  <si>
    <t>Description de la dépense précisée</t>
  </si>
  <si>
    <t>TOTAL DEPENSES PRESENTEES</t>
  </si>
  <si>
    <t>Montant éligible</t>
  </si>
  <si>
    <t>Motif</t>
  </si>
  <si>
    <t>Motifs instruction</t>
  </si>
  <si>
    <t>Début éligibilité non respectée</t>
  </si>
  <si>
    <t>Objet de la dépense non éligible</t>
  </si>
  <si>
    <t>Déjà financé par ailleurs (double financement partiel ou total)</t>
  </si>
  <si>
    <t>Autres (commentaire obligatoire)</t>
  </si>
  <si>
    <t>Assiette FEADER retenue</t>
  </si>
  <si>
    <t>Nom / Prénom ou Dénomination sociale</t>
  </si>
  <si>
    <t>Erreur de saisie manifeste de l'usager</t>
  </si>
  <si>
    <t>TOTAL PRESENTE (HT)</t>
  </si>
  <si>
    <t xml:space="preserve">Description de la dépense </t>
  </si>
  <si>
    <t xml:space="preserve">Nom de l'entreprise, de la structure émettrice du devis </t>
  </si>
  <si>
    <t>Nature des dépenses 
sur frais réels</t>
  </si>
  <si>
    <t>Matériel</t>
  </si>
  <si>
    <t>Poste des dépenses 
sur frais réels</t>
  </si>
  <si>
    <t>Postedes dépenses cout réel</t>
  </si>
  <si>
    <t>Commentaires éventuels</t>
  </si>
  <si>
    <t>IF</t>
  </si>
  <si>
    <t>Oui démarche prévue</t>
  </si>
  <si>
    <t>Oui démarche enclenchée</t>
  </si>
  <si>
    <t>Non</t>
  </si>
  <si>
    <t>Je ne sais pas encore</t>
  </si>
  <si>
    <t>Montant FEADER</t>
  </si>
  <si>
    <t>Montant Région</t>
  </si>
  <si>
    <t>Taux d'aide prévu</t>
  </si>
  <si>
    <t>TOTAL DEPENSES ELIGIBLES</t>
  </si>
  <si>
    <t xml:space="preserve">Montant instruit HT </t>
  </si>
  <si>
    <t>Données servant au calcul à instruire</t>
  </si>
  <si>
    <t>Seules les cellules en couleur "abricot" sont modifiables par l'instructeur</t>
  </si>
  <si>
    <r>
      <t xml:space="preserve">Commentaire sur la caractère éligible 
</t>
    </r>
    <r>
      <rPr>
        <sz val="10"/>
        <color rgb="FFC00000"/>
        <rFont val="Arial"/>
        <family val="2"/>
      </rPr>
      <t>(déduire les reprises le cas echéant)</t>
    </r>
  </si>
  <si>
    <r>
      <t xml:space="preserve">Nature des dépenses 
sur frais réels </t>
    </r>
    <r>
      <rPr>
        <sz val="10"/>
        <color rgb="FFC00000"/>
        <rFont val="Arial"/>
        <family val="2"/>
      </rPr>
      <t>(si le demandeur s'est trompé de poste, sélectionner le bon poste ci-dessous)</t>
    </r>
  </si>
  <si>
    <r>
      <t xml:space="preserve">Seules les cellules en couleur "abricot" sont modifiables par l'instructeur
</t>
    </r>
    <r>
      <rPr>
        <i/>
        <sz val="10"/>
        <color rgb="FFC00000"/>
        <rFont val="Arial"/>
        <family val="2"/>
      </rPr>
      <t>Attention le montant total peut être revu à la baisse suite à l'instruction mais pas à la hausse, 
dans ce dernier cas se rapprocher du demandeur pour qu'il remplisse à nouveau ce fichier</t>
    </r>
    <r>
      <rPr>
        <b/>
        <i/>
        <sz val="12"/>
        <color rgb="FFC00000"/>
        <rFont val="Arial"/>
        <family val="2"/>
      </rPr>
      <t xml:space="preserve">
</t>
    </r>
    <r>
      <rPr>
        <i/>
        <sz val="10"/>
        <color rgb="FFC00000"/>
        <rFont val="Arial"/>
        <family val="2"/>
      </rPr>
      <t xml:space="preserve">/!\ Déduire les éventuelles </t>
    </r>
    <r>
      <rPr>
        <i/>
        <u/>
        <sz val="10"/>
        <color rgb="FFC00000"/>
        <rFont val="Arial"/>
        <family val="2"/>
      </rPr>
      <t>reprises</t>
    </r>
    <r>
      <rPr>
        <i/>
        <sz val="10"/>
        <color rgb="FFC00000"/>
        <rFont val="Arial"/>
        <family val="2"/>
      </rPr>
      <t xml:space="preserve"> dans la colonne "Montant éligible" et mettre un commentaire /!\ </t>
    </r>
  </si>
  <si>
    <t xml:space="preserve">Nom / Prénom ou Dénomination sociale </t>
  </si>
  <si>
    <t>Nature des dépenses</t>
  </si>
  <si>
    <t xml:space="preserve">Montant retenu </t>
  </si>
  <si>
    <t>DEMANDE DE PAIEMENT</t>
  </si>
  <si>
    <t>Demande de paiement</t>
  </si>
  <si>
    <t>Type de paiement</t>
  </si>
  <si>
    <t>Acompte (demande de paiement intermédiaire)</t>
  </si>
  <si>
    <r>
      <t>Dépenses d'investissement sur frais réels</t>
    </r>
    <r>
      <rPr>
        <sz val="20"/>
        <color theme="4" tint="-0.249977111117893"/>
        <rFont val="Arial"/>
        <family val="2"/>
      </rPr>
      <t xml:space="preserve"> (sur facture) </t>
    </r>
  </si>
  <si>
    <t>Nom de l'entreprise, de la structure émettrice de la facture</t>
  </si>
  <si>
    <t>N° de facture, et/ou autre n° identifiant le document joint</t>
  </si>
  <si>
    <t>Observations / détails</t>
  </si>
  <si>
    <t>Date d'émission</t>
  </si>
  <si>
    <t>Date d'acquittement
/décaissement</t>
  </si>
  <si>
    <t>Dates de la facture (JJ/MM/AA)</t>
  </si>
  <si>
    <t>Montant de la facture HT</t>
  </si>
  <si>
    <t xml:space="preserve">Commentaire </t>
  </si>
  <si>
    <t>Montant retenu</t>
  </si>
  <si>
    <t>Dépenses réalisées de l'opération éligibles et retenues</t>
  </si>
  <si>
    <t>Veuillez saisir les champs sous fond vert</t>
  </si>
  <si>
    <t xml:space="preserve">Montant proposé (Montant d'aide PSN) : </t>
  </si>
  <si>
    <t>Récapitulatif des dépenses retenues</t>
  </si>
  <si>
    <t xml:space="preserve">Facture non conforme (ne contenant pas le minimum requis) </t>
  </si>
  <si>
    <t>Non prévu dans la convention attributive d'aide</t>
  </si>
  <si>
    <t xml:space="preserve">Motif </t>
  </si>
  <si>
    <t>Montant de la dépense  non retenue</t>
  </si>
  <si>
    <t>Motif pour l'usager</t>
  </si>
  <si>
    <t>Liste des dépenses partiellement ou totalement  inéligibles non retenues</t>
  </si>
  <si>
    <r>
      <t>Dépenses d'investissement sur frais réels</t>
    </r>
    <r>
      <rPr>
        <sz val="14"/>
        <color theme="4" tint="-0.249977111117893"/>
        <rFont val="Arial"/>
        <family val="2"/>
      </rPr>
      <t xml:space="preserve"> (sur factures)</t>
    </r>
  </si>
  <si>
    <r>
      <t>Veuillez remplir le "</t>
    </r>
    <r>
      <rPr>
        <b/>
        <sz val="10"/>
        <color theme="4" tint="-0.249977111117893"/>
        <rFont val="Arial"/>
        <family val="2"/>
      </rPr>
      <t>Montant proposé (Montant d'aide PSN)</t>
    </r>
    <r>
      <rPr>
        <sz val="10"/>
        <color theme="4" tint="-0.249977111117893"/>
        <rFont val="Arial"/>
        <family val="2"/>
      </rPr>
      <t xml:space="preserve">" tel qu'indiqué dans l'article 3 de votre convention "Montant de l’aide régionale et européenne" - Modalités de calcul (ou dans votre dernier avenant si vous êtes concerné) </t>
    </r>
    <r>
      <rPr>
        <sz val="10"/>
        <color rgb="FFFF0000"/>
        <rFont val="Arial"/>
        <family val="2"/>
      </rPr>
      <t>*</t>
    </r>
  </si>
  <si>
    <r>
      <t>Veuillez remplir le "</t>
    </r>
    <r>
      <rPr>
        <b/>
        <sz val="10"/>
        <color theme="4" tint="-0.249977111117893"/>
        <rFont val="Arial"/>
        <family val="2"/>
      </rPr>
      <t xml:space="preserve">Montant démandé" </t>
    </r>
    <r>
      <rPr>
        <sz val="10"/>
        <color theme="4" tint="-0.249977111117893"/>
        <rFont val="Arial"/>
        <family val="2"/>
      </rPr>
      <t xml:space="preserve">dans le cadre d'une éventuelle précédente demande de paiement pour ce dossier (saisir 0€ s'il s'agit ici de votre 1ere demande de paiement) </t>
    </r>
    <r>
      <rPr>
        <sz val="10"/>
        <color rgb="FFFF0000"/>
        <rFont val="Arial"/>
        <family val="2"/>
      </rPr>
      <t>*</t>
    </r>
  </si>
  <si>
    <t>Montant démandé dans le cadre d'une précédente demande de paiement pour ce dossier (si concerné)</t>
  </si>
  <si>
    <r>
      <t xml:space="preserve">FINANCEMENT demandé (Région + FEADER) 
</t>
    </r>
    <r>
      <rPr>
        <b/>
        <sz val="9"/>
        <color rgb="FFC00000"/>
        <rFont val="Arial"/>
        <family val="2"/>
      </rPr>
      <t xml:space="preserve">/!\  </t>
    </r>
    <r>
      <rPr>
        <sz val="9"/>
        <color rgb="FFC00000"/>
        <rFont val="Arial"/>
        <family val="2"/>
      </rPr>
      <t xml:space="preserve">ce montant est </t>
    </r>
    <r>
      <rPr>
        <b/>
        <sz val="9"/>
        <color rgb="FFC00000"/>
        <rFont val="Arial"/>
        <family val="2"/>
      </rPr>
      <t>une estimation</t>
    </r>
    <r>
      <rPr>
        <sz val="9"/>
        <color rgb="FFC00000"/>
        <rFont val="Arial"/>
        <family val="2"/>
      </rPr>
      <t xml:space="preserve"> et ne prend pas en compte l'éventuel plafonnement par poste (dans la limite de 20% par poste), ce plafonnement sera vérifié / appliqué pour ce dossier dans votre espace Agent</t>
    </r>
    <r>
      <rPr>
        <u/>
        <sz val="9"/>
        <color rgb="FFC00000"/>
        <rFont val="Arial"/>
        <family val="2"/>
      </rPr>
      <t xml:space="preserve"> lors du calcul de l'aide</t>
    </r>
  </si>
  <si>
    <t>* donnée obligatoire à renseigner</t>
  </si>
  <si>
    <r>
      <t xml:space="preserve">Type de paiement </t>
    </r>
    <r>
      <rPr>
        <sz val="10"/>
        <color rgb="FFC00000"/>
        <rFont val="Arial"/>
        <family val="2"/>
      </rPr>
      <t>*</t>
    </r>
  </si>
  <si>
    <t xml:space="preserve">Solde ou paiement unique </t>
  </si>
  <si>
    <t xml:space="preserve">DEMANDE DE PAIEMENT </t>
  </si>
  <si>
    <r>
      <t xml:space="preserve">FINANCEMENT demandé (Région + FEADER)
</t>
    </r>
    <r>
      <rPr>
        <i/>
        <sz val="10"/>
        <color rgb="FFC00000"/>
        <rFont val="Arial"/>
        <family val="2"/>
      </rPr>
      <t xml:space="preserve">Attention : ce montant est une estimation et ne prend pas en compte le plafonnement par poste à l'acompte (et dans la limite de 20% maximum par poste au solde) tel que mentionné dans l'article 3 de votre convention "Montant de l’aide régionale et européenne", ce plafonnement sera vérifié / appliqué par la Région lors de l'instruction de votre demande de paiement </t>
    </r>
  </si>
  <si>
    <t>Dépenses réalisées (supportées) de l'opération</t>
  </si>
  <si>
    <t>Soutien aux entreprises équines de demain</t>
  </si>
  <si>
    <t>Construction, gros œuvre, terrassement</t>
  </si>
  <si>
    <t>Aménagements intérieurs bâtiment</t>
  </si>
  <si>
    <t>Haies, alignement d'arbres et agroforesterie</t>
  </si>
  <si>
    <t xml:space="preserve">Haies, alignement d'arbres et agroforesterie </t>
  </si>
  <si>
    <r>
      <t>Veuillez remplir le "</t>
    </r>
    <r>
      <rPr>
        <b/>
        <sz val="10"/>
        <color theme="4" tint="-0.249977111117893"/>
        <rFont val="Arial"/>
        <family val="2"/>
      </rPr>
      <t>Taux (Taux d'aide publique initial)</t>
    </r>
    <r>
      <rPr>
        <sz val="10"/>
        <color theme="4" tint="-0.249977111117893"/>
        <rFont val="Arial"/>
        <family val="2"/>
      </rPr>
      <t xml:space="preserve">" tel qu'indiqué dans l'article 3 de votre convention "Montant de l’aide régionale et européenne" - Modalités de calcul (ou dans votre dernier avenant si vous êtes concerné) </t>
    </r>
    <r>
      <rPr>
        <sz val="10"/>
        <color rgb="FFFF0000"/>
        <rFont val="Arial"/>
        <family val="2"/>
      </rPr>
      <t>*</t>
    </r>
  </si>
  <si>
    <t>Version V1.1 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</si>
</sst>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_-* #,##0.00\ [$€-40C]_-;\-* #,##0.00\ [$€-40C]_-;_-* &quot;-&quot;??\ [$€-40C]_-;_-@_-"/>
    <numFmt numFmtId="167" formatCode="#,##0.00\ [$€-40C];\-#,##0.00\ [$€-40C]"/>
  </numFmts>
  <fonts count="6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249977111117893"/>
      <name val="Arial"/>
      <family val="2"/>
    </font>
    <font>
      <sz val="11"/>
      <color theme="4" tint="-0.249977111117893"/>
      <name val="Calibri"/>
      <family val="2"/>
    </font>
    <font>
      <sz val="10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0"/>
      <color theme="3" tint="0.39997558519241921"/>
      <name val="Arial"/>
      <family val="2"/>
    </font>
    <font>
      <sz val="11"/>
      <color rgb="FF33CCCC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20"/>
      <color theme="4" tint="-0.249977111117893"/>
      <name val="Arial"/>
      <family val="2"/>
    </font>
    <font>
      <u/>
      <sz val="16"/>
      <color rgb="FFFF0000"/>
      <name val="Arial"/>
      <family val="2"/>
    </font>
    <font>
      <b/>
      <sz val="16"/>
      <name val="Arial"/>
      <family val="2"/>
    </font>
    <font>
      <sz val="16"/>
      <name val="Calibri"/>
      <family val="2"/>
    </font>
    <font>
      <b/>
      <sz val="12"/>
      <color theme="4" tint="-0.249977111117893"/>
      <name val="Arial"/>
      <family val="2"/>
    </font>
    <font>
      <sz val="11"/>
      <color theme="1"/>
      <name val="Calibri"/>
      <family val="2"/>
    </font>
    <font>
      <sz val="12"/>
      <color rgb="FF008000"/>
      <name val="Arial"/>
      <family val="2"/>
    </font>
    <font>
      <sz val="14"/>
      <color theme="4" tint="-0.249977111117893"/>
      <name val="Arial"/>
      <family val="2"/>
    </font>
    <font>
      <b/>
      <sz val="12"/>
      <name val="Arial"/>
      <family val="2"/>
    </font>
    <font>
      <sz val="11"/>
      <color theme="4" tint="-0.249977111117893"/>
      <name val="Arial"/>
      <family val="2"/>
    </font>
    <font>
      <sz val="11"/>
      <color rgb="FF008000"/>
      <name val="Arial"/>
      <family val="2"/>
    </font>
    <font>
      <sz val="11"/>
      <name val="Arial"/>
      <family val="2"/>
    </font>
    <font>
      <b/>
      <sz val="11"/>
      <color theme="4" tint="-0.249977111117893"/>
      <name val="Arial"/>
      <family val="2"/>
    </font>
    <font>
      <b/>
      <sz val="11"/>
      <color rgb="FFFF0000"/>
      <name val="Arial"/>
      <family val="2"/>
    </font>
    <font>
      <b/>
      <sz val="14"/>
      <color theme="4" tint="-0.249977111117893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C0000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i/>
      <sz val="10"/>
      <color theme="0" tint="-0.14999847407452621"/>
      <name val="Arial"/>
      <family val="2"/>
    </font>
    <font>
      <i/>
      <sz val="10"/>
      <color theme="0" tint="-0.14999847407452621"/>
      <name val="Calibri"/>
      <family val="2"/>
    </font>
    <font>
      <i/>
      <sz val="10"/>
      <color theme="0" tint="-0.14999847407452621"/>
      <name val="Calibri"/>
      <family val="2"/>
      <scheme val="minor"/>
    </font>
    <font>
      <sz val="11"/>
      <color theme="0" tint="-0.14999847407452621"/>
      <name val="Arial"/>
      <family val="2"/>
    </font>
    <font>
      <sz val="11"/>
      <color theme="0" tint="-0.14999847407452621"/>
      <name val="Calibri"/>
      <family val="2"/>
      <scheme val="minor"/>
    </font>
    <font>
      <sz val="20"/>
      <color theme="4" tint="-0.249977111117893"/>
      <name val="Arial"/>
      <family val="2"/>
    </font>
    <font>
      <i/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i/>
      <sz val="12"/>
      <color rgb="FFC00000"/>
      <name val="Arial"/>
      <family val="2"/>
    </font>
    <font>
      <b/>
      <sz val="10"/>
      <color theme="4" tint="-0.249977111117893"/>
      <name val="Arial"/>
      <family val="2"/>
    </font>
    <font>
      <b/>
      <sz val="10"/>
      <color rgb="FFC00000"/>
      <name val="Arial"/>
      <family val="2"/>
    </font>
    <font>
      <sz val="10"/>
      <color theme="1"/>
      <name val="Calibri"/>
      <family val="2"/>
      <scheme val="minor"/>
    </font>
    <font>
      <sz val="11"/>
      <color rgb="FF0070C0"/>
      <name val="Arial"/>
      <family val="2"/>
    </font>
    <font>
      <i/>
      <sz val="10"/>
      <color rgb="FFC00000"/>
      <name val="Arial"/>
      <family val="2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C00000"/>
      <name val="Arial"/>
      <family val="2"/>
    </font>
    <font>
      <i/>
      <u/>
      <sz val="10"/>
      <color rgb="FFC00000"/>
      <name val="Arial"/>
      <family val="2"/>
    </font>
    <font>
      <b/>
      <sz val="12"/>
      <color theme="0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sz val="11"/>
      <color theme="0" tint="-0.14999847407452621"/>
      <name val="Calibri"/>
      <family val="2"/>
    </font>
    <font>
      <sz val="10"/>
      <color theme="0" tint="-0.14999847407452621"/>
      <name val="Arial"/>
      <family val="2"/>
    </font>
    <font>
      <b/>
      <sz val="16"/>
      <color theme="0" tint="-0.14999847407452621"/>
      <name val="Arial"/>
      <family val="2"/>
    </font>
    <font>
      <b/>
      <sz val="14"/>
      <color theme="0" tint="-0.14999847407452621"/>
      <name val="Arial"/>
      <family val="2"/>
    </font>
    <font>
      <sz val="11"/>
      <color theme="9" tint="-0.499984740745262"/>
      <name val="Arial"/>
      <family val="2"/>
    </font>
    <font>
      <sz val="12"/>
      <color theme="9" tint="-0.499984740745262"/>
      <name val="Arial"/>
      <family val="2"/>
    </font>
    <font>
      <sz val="11"/>
      <color theme="9" tint="-0.499984740745262"/>
      <name val="Calibri"/>
      <family val="2"/>
    </font>
    <font>
      <sz val="10"/>
      <color rgb="FFFF0000"/>
      <name val="Arial"/>
      <family val="2"/>
    </font>
    <font>
      <i/>
      <sz val="10"/>
      <color rgb="FFC00000"/>
      <name val="Calibri"/>
      <family val="2"/>
      <scheme val="minor"/>
    </font>
    <font>
      <sz val="9"/>
      <color rgb="FFC00000"/>
      <name val="Arial"/>
      <family val="2"/>
    </font>
    <font>
      <u/>
      <sz val="9"/>
      <color rgb="FFC00000"/>
      <name val="Arial"/>
      <family val="2"/>
    </font>
    <font>
      <b/>
      <sz val="9"/>
      <color rgb="FFC00000"/>
      <name val="Arial"/>
      <family val="2"/>
    </font>
    <font>
      <i/>
      <sz val="11"/>
      <color theme="0" tint="-4.9989318521683403E-2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0"/>
      <color rgb="FFFF0000"/>
      <name val="Arial"/>
      <family val="2"/>
    </font>
    <font>
      <b/>
      <sz val="10"/>
      <color rgb="FFC0000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ck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969696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69696"/>
      </left>
      <right style="thick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theme="0" tint="-0.34998626667073579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theme="0" tint="-0.34998626667073579"/>
      </right>
      <top/>
      <bottom style="thin">
        <color rgb="FF969696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rgb="FF969696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969696"/>
      </top>
      <bottom style="thin">
        <color rgb="FF969696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969696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rgb="FF969696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969696"/>
      </left>
      <right/>
      <top style="thin">
        <color indexed="64"/>
      </top>
      <bottom style="thin">
        <color rgb="FF969696"/>
      </bottom>
      <diagonal/>
    </border>
    <border>
      <left/>
      <right/>
      <top style="thin">
        <color indexed="64"/>
      </top>
      <bottom style="thin">
        <color rgb="FF969696"/>
      </bottom>
      <diagonal/>
    </border>
    <border>
      <left/>
      <right style="thin">
        <color rgb="FF969696"/>
      </right>
      <top style="thin">
        <color indexed="64"/>
      </top>
      <bottom style="thin">
        <color rgb="FF969696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969696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rgb="FF969696"/>
      </bottom>
      <diagonal/>
    </border>
    <border>
      <left style="thin">
        <color indexed="64"/>
      </left>
      <right/>
      <top style="thin">
        <color indexed="64"/>
      </top>
      <bottom style="thin">
        <color rgb="FF969696"/>
      </bottom>
      <diagonal/>
    </border>
    <border>
      <left/>
      <right style="thin">
        <color indexed="64"/>
      </right>
      <top style="thin">
        <color indexed="64"/>
      </top>
      <bottom style="thin">
        <color rgb="FF969696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/>
      <top style="thin">
        <color rgb="FF969696"/>
      </top>
      <bottom/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 style="thin">
        <color rgb="FF969696"/>
      </top>
      <bottom style="thin">
        <color rgb="FF969696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/>
    <xf numFmtId="0" fontId="26" fillId="0" borderId="0"/>
  </cellStyleXfs>
  <cellXfs count="200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7" fillId="0" borderId="0" xfId="0" applyFont="1" applyAlignment="1" applyProtection="1">
      <alignment horizontal="left" vertical="center" indent="2"/>
      <protection locked="0"/>
    </xf>
    <xf numFmtId="0" fontId="6" fillId="0" borderId="0" xfId="0" applyFont="1"/>
    <xf numFmtId="0" fontId="19" fillId="0" borderId="0" xfId="0" applyFont="1"/>
    <xf numFmtId="0" fontId="10" fillId="0" borderId="0" xfId="0" applyFont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wrapText="1"/>
    </xf>
    <xf numFmtId="0" fontId="25" fillId="0" borderId="0" xfId="0" applyFont="1" applyAlignment="1">
      <alignment horizontal="left"/>
    </xf>
    <xf numFmtId="0" fontId="15" fillId="3" borderId="6" xfId="0" applyFont="1" applyFill="1" applyBorder="1" applyAlignment="1">
      <alignment horizontal="left" vertical="center" wrapText="1"/>
    </xf>
    <xf numFmtId="44" fontId="23" fillId="3" borderId="6" xfId="2" applyFont="1" applyFill="1" applyBorder="1" applyAlignment="1" applyProtection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28" fillId="2" borderId="0" xfId="0" applyFont="1" applyFill="1"/>
    <xf numFmtId="0" fontId="30" fillId="0" borderId="0" xfId="0" applyFont="1" applyAlignment="1">
      <alignment horizontal="left"/>
    </xf>
    <xf numFmtId="0" fontId="30" fillId="0" borderId="0" xfId="0" applyFont="1" applyAlignment="1">
      <alignment horizontal="left" vertical="center"/>
    </xf>
    <xf numFmtId="0" fontId="27" fillId="7" borderId="18" xfId="0" applyFont="1" applyFill="1" applyBorder="1" applyAlignment="1">
      <alignment horizontal="center" vertical="center" wrapText="1"/>
    </xf>
    <xf numFmtId="166" fontId="23" fillId="6" borderId="11" xfId="0" applyNumberFormat="1" applyFont="1" applyFill="1" applyBorder="1" applyAlignment="1">
      <alignment horizontal="right" vertical="center" wrapText="1" indent="2"/>
    </xf>
    <xf numFmtId="0" fontId="4" fillId="8" borderId="6" xfId="0" applyFont="1" applyFill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wrapText="1"/>
    </xf>
    <xf numFmtId="0" fontId="14" fillId="0" borderId="0" xfId="0" applyFont="1"/>
    <xf numFmtId="0" fontId="16" fillId="0" borderId="0" xfId="0" applyFont="1" applyAlignment="1">
      <alignment horizontal="left" vertical="center" indent="2"/>
    </xf>
    <xf numFmtId="0" fontId="24" fillId="0" borderId="0" xfId="0" applyFont="1" applyAlignment="1">
      <alignment horizontal="right" vertical="center" wrapText="1" indent="2"/>
    </xf>
    <xf numFmtId="0" fontId="9" fillId="0" borderId="0" xfId="0" applyFont="1"/>
    <xf numFmtId="0" fontId="9" fillId="0" borderId="0" xfId="0" applyFont="1" applyAlignment="1">
      <alignment horizontal="centerContinuous" wrapText="1"/>
    </xf>
    <xf numFmtId="0" fontId="16" fillId="0" borderId="0" xfId="0" applyFont="1" applyAlignment="1">
      <alignment horizontal="left"/>
    </xf>
    <xf numFmtId="0" fontId="22" fillId="0" borderId="0" xfId="0" applyFont="1"/>
    <xf numFmtId="0" fontId="15" fillId="2" borderId="15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right" vertical="center" wrapText="1"/>
    </xf>
    <xf numFmtId="0" fontId="34" fillId="0" borderId="0" xfId="0" applyFont="1"/>
    <xf numFmtId="0" fontId="33" fillId="0" borderId="0" xfId="0" applyFont="1" applyAlignment="1">
      <alignment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29" fillId="0" borderId="0" xfId="0" applyFont="1"/>
    <xf numFmtId="0" fontId="4" fillId="8" borderId="0" xfId="0" applyFont="1" applyFill="1" applyAlignment="1">
      <alignment horizontal="center" vertical="center" wrapText="1"/>
    </xf>
    <xf numFmtId="0" fontId="5" fillId="0" borderId="0" xfId="0" applyFont="1"/>
    <xf numFmtId="0" fontId="32" fillId="0" borderId="0" xfId="0" applyFont="1"/>
    <xf numFmtId="0" fontId="30" fillId="0" borderId="0" xfId="0" applyFont="1" applyAlignment="1">
      <alignment vertical="center"/>
    </xf>
    <xf numFmtId="0" fontId="15" fillId="6" borderId="6" xfId="0" applyFont="1" applyFill="1" applyBorder="1" applyAlignment="1">
      <alignment horizontal="center" vertical="center" wrapText="1"/>
    </xf>
    <xf numFmtId="0" fontId="30" fillId="0" borderId="0" xfId="0" applyFont="1"/>
    <xf numFmtId="0" fontId="0" fillId="0" borderId="0" xfId="0" applyAlignment="1">
      <alignment horizontal="center"/>
    </xf>
    <xf numFmtId="0" fontId="27" fillId="7" borderId="19" xfId="0" applyFont="1" applyFill="1" applyBorder="1" applyAlignment="1">
      <alignment horizontal="center" vertical="center" wrapText="1"/>
    </xf>
    <xf numFmtId="165" fontId="23" fillId="6" borderId="11" xfId="0" applyNumberFormat="1" applyFont="1" applyFill="1" applyBorder="1" applyAlignment="1">
      <alignment horizontal="right" vertical="center" wrapText="1" indent="2"/>
    </xf>
    <xf numFmtId="165" fontId="6" fillId="0" borderId="0" xfId="0" applyNumberFormat="1" applyFont="1" applyAlignment="1">
      <alignment horizontal="left" vertical="center"/>
    </xf>
    <xf numFmtId="44" fontId="0" fillId="0" borderId="0" xfId="0" applyNumberFormat="1"/>
    <xf numFmtId="44" fontId="20" fillId="4" borderId="7" xfId="2" applyFont="1" applyFill="1" applyBorder="1" applyAlignment="1" applyProtection="1">
      <alignment horizontal="center" vertical="center" wrapText="1"/>
    </xf>
    <xf numFmtId="0" fontId="41" fillId="0" borderId="0" xfId="0" applyFont="1"/>
    <xf numFmtId="49" fontId="42" fillId="3" borderId="22" xfId="0" applyNumberFormat="1" applyFont="1" applyFill="1" applyBorder="1" applyAlignment="1" applyProtection="1">
      <alignment horizontal="right" vertical="center" wrapText="1"/>
      <protection locked="0"/>
    </xf>
    <xf numFmtId="9" fontId="20" fillId="4" borderId="6" xfId="3" applyFont="1" applyFill="1" applyBorder="1" applyAlignment="1">
      <alignment horizontal="right" vertical="center" wrapText="1"/>
    </xf>
    <xf numFmtId="44" fontId="20" fillId="4" borderId="6" xfId="2" applyFont="1" applyFill="1" applyBorder="1" applyAlignment="1">
      <alignment horizontal="left" vertical="center" wrapText="1"/>
    </xf>
    <xf numFmtId="0" fontId="27" fillId="7" borderId="27" xfId="0" applyFont="1" applyFill="1" applyBorder="1" applyAlignment="1">
      <alignment horizontal="center" vertical="center" wrapText="1"/>
    </xf>
    <xf numFmtId="165" fontId="23" fillId="3" borderId="11" xfId="0" applyNumberFormat="1" applyFont="1" applyFill="1" applyBorder="1" applyAlignment="1">
      <alignment horizontal="right" vertical="center" wrapText="1" indent="2"/>
    </xf>
    <xf numFmtId="44" fontId="23" fillId="3" borderId="12" xfId="2" applyFont="1" applyFill="1" applyBorder="1" applyAlignment="1">
      <alignment horizontal="right" vertical="center" wrapText="1" indent="2"/>
    </xf>
    <xf numFmtId="44" fontId="4" fillId="2" borderId="6" xfId="2" applyFont="1" applyFill="1" applyBorder="1" applyAlignment="1">
      <alignment horizontal="center" vertical="center" wrapText="1"/>
    </xf>
    <xf numFmtId="0" fontId="44" fillId="0" borderId="0" xfId="0" applyFont="1"/>
    <xf numFmtId="49" fontId="42" fillId="3" borderId="23" xfId="0" applyNumberFormat="1" applyFont="1" applyFill="1" applyBorder="1" applyAlignment="1" applyProtection="1">
      <alignment horizontal="center" vertical="center" wrapText="1"/>
      <protection locked="0"/>
    </xf>
    <xf numFmtId="44" fontId="23" fillId="3" borderId="28" xfId="2" applyFont="1" applyFill="1" applyBorder="1" applyAlignment="1" applyProtection="1">
      <alignment horizontal="center" vertical="center" wrapText="1"/>
    </xf>
    <xf numFmtId="44" fontId="20" fillId="4" borderId="28" xfId="2" applyFont="1" applyFill="1" applyBorder="1" applyAlignment="1" applyProtection="1">
      <alignment horizontal="center" vertical="center" wrapText="1"/>
    </xf>
    <xf numFmtId="0" fontId="45" fillId="0" borderId="0" xfId="0" applyFont="1" applyAlignment="1">
      <alignment wrapText="1"/>
    </xf>
    <xf numFmtId="0" fontId="48" fillId="0" borderId="0" xfId="0" applyFont="1" applyAlignment="1">
      <alignment wrapText="1"/>
    </xf>
    <xf numFmtId="49" fontId="20" fillId="6" borderId="20" xfId="0" applyNumberFormat="1" applyFont="1" applyFill="1" applyBorder="1" applyAlignment="1" applyProtection="1">
      <alignment horizontal="right" vertical="center" wrapText="1"/>
      <protection locked="0"/>
    </xf>
    <xf numFmtId="165" fontId="20" fillId="6" borderId="20" xfId="0" applyNumberFormat="1" applyFont="1" applyFill="1" applyBorder="1" applyAlignment="1" applyProtection="1">
      <alignment horizontal="right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Alignment="1" applyProtection="1">
      <alignment horizontal="right" vertical="center" wrapText="1"/>
      <protection locked="0"/>
    </xf>
    <xf numFmtId="165" fontId="23" fillId="6" borderId="6" xfId="0" applyNumberFormat="1" applyFont="1" applyFill="1" applyBorder="1" applyAlignment="1" applyProtection="1">
      <alignment horizontal="right" vertical="center" wrapText="1"/>
      <protection locked="0"/>
    </xf>
    <xf numFmtId="49" fontId="37" fillId="6" borderId="21" xfId="0" applyNumberFormat="1" applyFont="1" applyFill="1" applyBorder="1" applyAlignment="1" applyProtection="1">
      <alignment horizontal="right" vertical="center" wrapText="1"/>
      <protection locked="0"/>
    </xf>
    <xf numFmtId="49" fontId="37" fillId="6" borderId="20" xfId="0" applyNumberFormat="1" applyFont="1" applyFill="1" applyBorder="1" applyAlignment="1" applyProtection="1">
      <alignment horizontal="right" vertical="center" wrapText="1"/>
      <protection locked="0"/>
    </xf>
    <xf numFmtId="0" fontId="15" fillId="3" borderId="8" xfId="0" applyFont="1" applyFill="1" applyBorder="1" applyAlignment="1">
      <alignment horizontal="center" vertical="center" wrapText="1"/>
    </xf>
    <xf numFmtId="44" fontId="4" fillId="4" borderId="6" xfId="2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0" fontId="36" fillId="0" borderId="0" xfId="0" applyFont="1"/>
    <xf numFmtId="10" fontId="4" fillId="4" borderId="6" xfId="3" applyNumberFormat="1" applyFont="1" applyFill="1" applyBorder="1" applyAlignment="1" applyProtection="1">
      <alignment horizontal="right" vertical="center" wrapText="1"/>
    </xf>
    <xf numFmtId="0" fontId="31" fillId="0" borderId="0" xfId="0" applyFont="1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indent="2"/>
    </xf>
    <xf numFmtId="0" fontId="10" fillId="0" borderId="4" xfId="0" applyFont="1" applyBorder="1" applyAlignment="1">
      <alignment horizontal="center" vertical="center"/>
    </xf>
    <xf numFmtId="0" fontId="11" fillId="0" borderId="0" xfId="0" applyFont="1"/>
    <xf numFmtId="0" fontId="31" fillId="0" borderId="0" xfId="0" applyFont="1" applyAlignment="1">
      <alignment horizontal="centerContinuous" wrapText="1"/>
    </xf>
    <xf numFmtId="0" fontId="15" fillId="2" borderId="6" xfId="0" applyFont="1" applyFill="1" applyBorder="1" applyAlignment="1">
      <alignment horizontal="center" vertical="center" wrapText="1"/>
    </xf>
    <xf numFmtId="165" fontId="20" fillId="0" borderId="0" xfId="0" applyNumberFormat="1" applyFont="1" applyAlignment="1">
      <alignment horizontal="right" vertical="center" wrapText="1"/>
    </xf>
    <xf numFmtId="165" fontId="21" fillId="0" borderId="0" xfId="1" applyNumberFormat="1" applyFont="1" applyFill="1" applyBorder="1" applyAlignment="1" applyProtection="1">
      <alignment horizontal="right" vertical="center" wrapText="1"/>
    </xf>
    <xf numFmtId="165" fontId="30" fillId="0" borderId="0" xfId="1" applyNumberFormat="1" applyFont="1" applyFill="1" applyBorder="1" applyAlignment="1" applyProtection="1">
      <alignment horizontal="right" vertical="center" wrapText="1"/>
    </xf>
    <xf numFmtId="165" fontId="23" fillId="3" borderId="12" xfId="0" applyNumberFormat="1" applyFont="1" applyFill="1" applyBorder="1" applyAlignment="1">
      <alignment horizontal="right" vertical="center" wrapText="1" indent="2"/>
    </xf>
    <xf numFmtId="165" fontId="33" fillId="0" borderId="0" xfId="0" applyNumberFormat="1" applyFont="1" applyAlignment="1">
      <alignment horizontal="right" vertical="center" wrapText="1"/>
    </xf>
    <xf numFmtId="165" fontId="30" fillId="0" borderId="0" xfId="0" applyNumberFormat="1" applyFont="1" applyAlignment="1">
      <alignment horizontal="right" vertical="center" wrapText="1"/>
    </xf>
    <xf numFmtId="44" fontId="5" fillId="0" borderId="0" xfId="2" applyFont="1" applyFill="1" applyProtection="1"/>
    <xf numFmtId="0" fontId="49" fillId="0" borderId="0" xfId="0" applyFont="1"/>
    <xf numFmtId="44" fontId="0" fillId="0" borderId="0" xfId="2" applyFont="1" applyFill="1" applyProtection="1"/>
    <xf numFmtId="0" fontId="10" fillId="0" borderId="0" xfId="0" applyFont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left" vertical="center" indent="2"/>
    </xf>
    <xf numFmtId="0" fontId="4" fillId="0" borderId="29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indent="2"/>
    </xf>
    <xf numFmtId="0" fontId="50" fillId="0" borderId="0" xfId="0" applyFont="1"/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 vertical="center"/>
    </xf>
    <xf numFmtId="0" fontId="51" fillId="0" borderId="0" xfId="0" applyFont="1"/>
    <xf numFmtId="0" fontId="50" fillId="0" borderId="0" xfId="0" applyFont="1" applyAlignment="1">
      <alignment horizontal="centerContinuous" wrapText="1"/>
    </xf>
    <xf numFmtId="0" fontId="53" fillId="0" borderId="0" xfId="0" applyFont="1" applyAlignment="1">
      <alignment horizontal="left" vertical="center"/>
    </xf>
    <xf numFmtId="0" fontId="4" fillId="0" borderId="29" xfId="0" applyFont="1" applyBorder="1" applyAlignment="1">
      <alignment horizontal="center" vertical="center" wrapText="1"/>
    </xf>
    <xf numFmtId="166" fontId="4" fillId="0" borderId="29" xfId="0" applyNumberFormat="1" applyFont="1" applyBorder="1" applyAlignment="1">
      <alignment horizontal="center" vertical="center" wrapText="1"/>
    </xf>
    <xf numFmtId="14" fontId="3" fillId="0" borderId="0" xfId="0" applyNumberFormat="1" applyFont="1"/>
    <xf numFmtId="14" fontId="4" fillId="0" borderId="0" xfId="0" applyNumberFormat="1" applyFont="1" applyAlignment="1">
      <alignment horizontal="left"/>
    </xf>
    <xf numFmtId="14" fontId="9" fillId="0" borderId="0" xfId="0" applyNumberFormat="1" applyFont="1"/>
    <xf numFmtId="14" fontId="6" fillId="0" borderId="0" xfId="0" applyNumberFormat="1" applyFont="1" applyAlignment="1">
      <alignment horizontal="left" vertical="center"/>
    </xf>
    <xf numFmtId="14" fontId="13" fillId="0" borderId="0" xfId="0" applyNumberFormat="1" applyFont="1" applyAlignment="1">
      <alignment horizontal="left" vertical="center"/>
    </xf>
    <xf numFmtId="14" fontId="16" fillId="0" borderId="0" xfId="0" applyNumberFormat="1" applyFont="1" applyAlignment="1">
      <alignment horizontal="left"/>
    </xf>
    <xf numFmtId="14" fontId="10" fillId="0" borderId="0" xfId="0" applyNumberFormat="1" applyFont="1" applyAlignment="1">
      <alignment horizontal="left"/>
    </xf>
    <xf numFmtId="14" fontId="9" fillId="0" borderId="0" xfId="0" applyNumberFormat="1" applyFont="1" applyAlignment="1">
      <alignment horizontal="centerContinuous" wrapText="1"/>
    </xf>
    <xf numFmtId="14" fontId="0" fillId="0" borderId="0" xfId="0" applyNumberFormat="1"/>
    <xf numFmtId="14" fontId="23" fillId="3" borderId="0" xfId="0" applyNumberFormat="1" applyFont="1" applyFill="1" applyAlignment="1">
      <alignment horizontal="right" vertical="center" wrapText="1" indent="2"/>
    </xf>
    <xf numFmtId="0" fontId="15" fillId="2" borderId="31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14" fontId="15" fillId="2" borderId="36" xfId="0" applyNumberFormat="1" applyFont="1" applyFill="1" applyBorder="1" applyAlignment="1">
      <alignment horizontal="center" vertical="center" wrapText="1"/>
    </xf>
    <xf numFmtId="14" fontId="15" fillId="2" borderId="37" xfId="0" applyNumberFormat="1" applyFont="1" applyFill="1" applyBorder="1" applyAlignment="1">
      <alignment horizontal="center" vertical="center" wrapText="1"/>
    </xf>
    <xf numFmtId="166" fontId="0" fillId="0" borderId="0" xfId="0" applyNumberFormat="1" applyAlignment="1">
      <alignment wrapText="1"/>
    </xf>
    <xf numFmtId="14" fontId="22" fillId="0" borderId="0" xfId="0" applyNumberFormat="1" applyFont="1" applyAlignment="1">
      <alignment wrapText="1"/>
    </xf>
    <xf numFmtId="14" fontId="4" fillId="2" borderId="6" xfId="2" applyNumberFormat="1" applyFont="1" applyFill="1" applyBorder="1" applyAlignment="1">
      <alignment horizontal="center" vertical="center" wrapText="1"/>
    </xf>
    <xf numFmtId="14" fontId="23" fillId="3" borderId="0" xfId="2" applyNumberFormat="1" applyFont="1" applyFill="1" applyBorder="1" applyAlignment="1">
      <alignment horizontal="right" vertical="center" wrapText="1" indent="2"/>
    </xf>
    <xf numFmtId="14" fontId="10" fillId="0" borderId="0" xfId="0" applyNumberFormat="1" applyFont="1"/>
    <xf numFmtId="14" fontId="15" fillId="3" borderId="0" xfId="0" applyNumberFormat="1" applyFont="1" applyFill="1" applyAlignment="1">
      <alignment horizontal="center" vertical="center" wrapText="1"/>
    </xf>
    <xf numFmtId="14" fontId="27" fillId="7" borderId="18" xfId="0" applyNumberFormat="1" applyFont="1" applyFill="1" applyBorder="1" applyAlignment="1">
      <alignment horizontal="center" vertical="center" wrapText="1"/>
    </xf>
    <xf numFmtId="14" fontId="20" fillId="6" borderId="38" xfId="0" applyNumberFormat="1" applyFont="1" applyFill="1" applyBorder="1" applyAlignment="1" applyProtection="1">
      <alignment horizontal="right" vertical="center" wrapText="1"/>
      <protection locked="0"/>
    </xf>
    <xf numFmtId="14" fontId="23" fillId="6" borderId="6" xfId="0" applyNumberFormat="1" applyFont="1" applyFill="1" applyBorder="1" applyAlignment="1" applyProtection="1">
      <alignment horizontal="right" vertical="center" wrapText="1"/>
      <protection locked="0"/>
    </xf>
    <xf numFmtId="14" fontId="4" fillId="8" borderId="0" xfId="0" applyNumberFormat="1" applyFont="1" applyFill="1" applyAlignment="1">
      <alignment horizontal="center" vertical="center" wrapText="1"/>
    </xf>
    <xf numFmtId="49" fontId="54" fillId="9" borderId="6" xfId="0" applyNumberFormat="1" applyFont="1" applyFill="1" applyBorder="1" applyAlignment="1">
      <alignment horizontal="right" vertical="center" wrapText="1"/>
    </xf>
    <xf numFmtId="166" fontId="54" fillId="9" borderId="16" xfId="0" applyNumberFormat="1" applyFont="1" applyFill="1" applyBorder="1" applyAlignment="1" applyProtection="1">
      <alignment horizontal="right" vertical="center" wrapText="1"/>
      <protection locked="0"/>
    </xf>
    <xf numFmtId="0" fontId="54" fillId="9" borderId="6" xfId="0" applyFont="1" applyFill="1" applyBorder="1" applyAlignment="1" applyProtection="1">
      <alignment horizontal="center" vertical="center" wrapText="1"/>
      <protection locked="0"/>
    </xf>
    <xf numFmtId="49" fontId="54" fillId="9" borderId="6" xfId="0" applyNumberFormat="1" applyFont="1" applyFill="1" applyBorder="1" applyAlignment="1" applyProtection="1">
      <alignment horizontal="center" vertical="center" wrapText="1"/>
      <protection locked="0"/>
    </xf>
    <xf numFmtId="49" fontId="54" fillId="9" borderId="7" xfId="0" applyNumberFormat="1" applyFont="1" applyFill="1" applyBorder="1" applyAlignment="1" applyProtection="1">
      <alignment horizontal="center" vertical="center" wrapText="1"/>
      <protection locked="0"/>
    </xf>
    <xf numFmtId="166" fontId="54" fillId="9" borderId="16" xfId="0" applyNumberFormat="1" applyFont="1" applyFill="1" applyBorder="1" applyAlignment="1" applyProtection="1">
      <alignment horizontal="center" vertical="center" wrapText="1"/>
      <protection locked="0"/>
    </xf>
    <xf numFmtId="14" fontId="54" fillId="9" borderId="33" xfId="0" applyNumberFormat="1" applyFont="1" applyFill="1" applyBorder="1" applyAlignment="1" applyProtection="1">
      <alignment horizontal="center" vertical="center" wrapText="1"/>
      <protection locked="0"/>
    </xf>
    <xf numFmtId="14" fontId="54" fillId="9" borderId="16" xfId="0" applyNumberFormat="1" applyFont="1" applyFill="1" applyBorder="1" applyAlignment="1" applyProtection="1">
      <alignment horizontal="center" vertical="center" wrapText="1"/>
      <protection locked="0"/>
    </xf>
    <xf numFmtId="166" fontId="54" fillId="9" borderId="14" xfId="0" applyNumberFormat="1" applyFont="1" applyFill="1" applyBorder="1" applyAlignment="1" applyProtection="1">
      <alignment horizontal="center" vertical="center" wrapText="1"/>
      <protection locked="0"/>
    </xf>
    <xf numFmtId="166" fontId="54" fillId="9" borderId="13" xfId="0" applyNumberFormat="1" applyFont="1" applyFill="1" applyBorder="1" applyAlignment="1" applyProtection="1">
      <alignment horizontal="center" vertical="center" wrapText="1"/>
      <protection locked="0"/>
    </xf>
    <xf numFmtId="0" fontId="40" fillId="7" borderId="41" xfId="0" applyFont="1" applyFill="1" applyBorder="1" applyAlignment="1">
      <alignment horizontal="center" vertical="center" wrapText="1"/>
    </xf>
    <xf numFmtId="0" fontId="39" fillId="3" borderId="29" xfId="0" applyFont="1" applyFill="1" applyBorder="1" applyAlignment="1">
      <alignment horizontal="center" vertical="center" wrapText="1"/>
    </xf>
    <xf numFmtId="165" fontId="42" fillId="6" borderId="20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22" xfId="0" applyFont="1" applyFill="1" applyBorder="1" applyAlignment="1">
      <alignment horizontal="center" vertical="center" wrapText="1"/>
    </xf>
    <xf numFmtId="0" fontId="38" fillId="8" borderId="0" xfId="0" applyFont="1" applyFill="1" applyAlignment="1">
      <alignment horizontal="left" vertical="center" wrapText="1"/>
    </xf>
    <xf numFmtId="0" fontId="27" fillId="7" borderId="0" xfId="0" applyFont="1" applyFill="1" applyAlignment="1">
      <alignment horizontal="center" vertical="center" wrapText="1"/>
    </xf>
    <xf numFmtId="167" fontId="4" fillId="0" borderId="29" xfId="0" applyNumberFormat="1" applyFont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left" vertical="center" wrapText="1"/>
    </xf>
    <xf numFmtId="166" fontId="54" fillId="9" borderId="42" xfId="0" applyNumberFormat="1" applyFont="1" applyFill="1" applyBorder="1" applyAlignment="1" applyProtection="1">
      <alignment horizontal="right" vertical="center" wrapText="1"/>
      <protection locked="0"/>
    </xf>
    <xf numFmtId="0" fontId="58" fillId="0" borderId="0" xfId="0" applyFont="1"/>
    <xf numFmtId="0" fontId="10" fillId="0" borderId="0" xfId="0" applyFont="1" applyAlignment="1">
      <alignment horizontal="center" vertical="center"/>
    </xf>
    <xf numFmtId="0" fontId="55" fillId="9" borderId="29" xfId="0" applyFont="1" applyFill="1" applyBorder="1" applyAlignment="1" applyProtection="1">
      <alignment horizontal="left" vertical="center" indent="2"/>
      <protection locked="0"/>
    </xf>
    <xf numFmtId="44" fontId="62" fillId="0" borderId="0" xfId="0" applyNumberFormat="1" applyFont="1"/>
    <xf numFmtId="9" fontId="54" fillId="9" borderId="16" xfId="3" applyFont="1" applyFill="1" applyBorder="1" applyAlignment="1" applyProtection="1">
      <alignment horizontal="right" vertical="center" wrapText="1"/>
      <protection locked="0"/>
    </xf>
    <xf numFmtId="0" fontId="63" fillId="0" borderId="0" xfId="0" applyFont="1"/>
    <xf numFmtId="0" fontId="28" fillId="0" borderId="0" xfId="0" applyFont="1"/>
    <xf numFmtId="44" fontId="4" fillId="3" borderId="6" xfId="2" applyFont="1" applyFill="1" applyBorder="1" applyAlignment="1" applyProtection="1">
      <alignment horizontal="center" vertical="center" wrapText="1"/>
    </xf>
    <xf numFmtId="44" fontId="4" fillId="4" borderId="6" xfId="2" applyFont="1" applyFill="1" applyBorder="1" applyAlignment="1" applyProtection="1">
      <alignment horizontal="center" vertical="center" wrapText="1"/>
    </xf>
    <xf numFmtId="0" fontId="58" fillId="0" borderId="0" xfId="0" applyFont="1" applyAlignment="1">
      <alignment vertical="top"/>
    </xf>
    <xf numFmtId="44" fontId="64" fillId="0" borderId="0" xfId="0" applyNumberFormat="1" applyFont="1"/>
    <xf numFmtId="9" fontId="42" fillId="6" borderId="20" xfId="3" applyFont="1" applyFill="1" applyBorder="1" applyAlignment="1" applyProtection="1">
      <alignment horizontal="right" vertical="center" wrapText="1"/>
      <protection locked="0"/>
    </xf>
    <xf numFmtId="44" fontId="65" fillId="4" borderId="6" xfId="2" applyFont="1" applyFill="1" applyBorder="1" applyAlignment="1" applyProtection="1">
      <alignment horizontal="left" vertical="center" wrapText="1"/>
    </xf>
    <xf numFmtId="0" fontId="66" fillId="0" borderId="0" xfId="0" applyFont="1"/>
    <xf numFmtId="0" fontId="67" fillId="0" borderId="0" xfId="0" applyFont="1"/>
    <xf numFmtId="44" fontId="68" fillId="0" borderId="0" xfId="0" applyNumberFormat="1" applyFont="1"/>
    <xf numFmtId="0" fontId="6" fillId="3" borderId="9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6" fillId="3" borderId="17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left" vertical="center" indent="2"/>
    </xf>
    <xf numFmtId="0" fontId="3" fillId="0" borderId="2" xfId="0" applyFont="1" applyBorder="1" applyAlignment="1">
      <alignment horizontal="left" vertical="center" indent="2"/>
    </xf>
    <xf numFmtId="0" fontId="3" fillId="0" borderId="3" xfId="0" applyFont="1" applyBorder="1" applyAlignment="1">
      <alignment horizontal="left"/>
    </xf>
    <xf numFmtId="0" fontId="55" fillId="9" borderId="1" xfId="0" applyFont="1" applyFill="1" applyBorder="1" applyAlignment="1" applyProtection="1">
      <alignment horizontal="left" vertical="center" indent="2"/>
      <protection locked="0"/>
    </xf>
    <xf numFmtId="0" fontId="56" fillId="9" borderId="2" xfId="0" applyFont="1" applyFill="1" applyBorder="1" applyAlignment="1" applyProtection="1">
      <alignment horizontal="left" vertical="center" indent="2"/>
      <protection locked="0"/>
    </xf>
    <xf numFmtId="0" fontId="56" fillId="10" borderId="3" xfId="0" applyFont="1" applyFill="1" applyBorder="1" applyAlignment="1" applyProtection="1">
      <alignment horizontal="left"/>
      <protection locked="0"/>
    </xf>
    <xf numFmtId="14" fontId="15" fillId="2" borderId="34" xfId="0" applyNumberFormat="1" applyFont="1" applyFill="1" applyBorder="1" applyAlignment="1">
      <alignment horizontal="center" vertical="center" wrapText="1"/>
    </xf>
    <xf numFmtId="14" fontId="15" fillId="2" borderId="35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38" fillId="8" borderId="1" xfId="0" applyFont="1" applyFill="1" applyBorder="1" applyAlignment="1">
      <alignment horizontal="left" vertical="center" wrapText="1"/>
    </xf>
    <xf numFmtId="0" fontId="38" fillId="8" borderId="2" xfId="0" applyFont="1" applyFill="1" applyBorder="1" applyAlignment="1">
      <alignment horizontal="left" vertical="center" wrapText="1"/>
    </xf>
    <xf numFmtId="0" fontId="38" fillId="8" borderId="3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14" fontId="27" fillId="7" borderId="39" xfId="0" applyNumberFormat="1" applyFont="1" applyFill="1" applyBorder="1" applyAlignment="1">
      <alignment horizontal="center" vertical="center" wrapText="1"/>
    </xf>
    <xf numFmtId="14" fontId="27" fillId="7" borderId="40" xfId="0" applyNumberFormat="1" applyFont="1" applyFill="1" applyBorder="1" applyAlignment="1">
      <alignment horizontal="center" vertical="center" wrapText="1"/>
    </xf>
    <xf numFmtId="0" fontId="38" fillId="8" borderId="1" xfId="0" applyFont="1" applyFill="1" applyBorder="1" applyAlignment="1">
      <alignment horizontal="center" vertical="center" wrapText="1"/>
    </xf>
    <xf numFmtId="0" fontId="38" fillId="8" borderId="2" xfId="0" applyFont="1" applyFill="1" applyBorder="1" applyAlignment="1">
      <alignment horizontal="center" vertical="center" wrapText="1"/>
    </xf>
    <xf numFmtId="0" fontId="38" fillId="8" borderId="3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left" vertical="top" wrapText="1"/>
    </xf>
  </cellXfs>
  <cellStyles count="6">
    <cellStyle name="Milliers" xfId="1" builtinId="3"/>
    <cellStyle name="Monétaire" xfId="2" builtinId="4"/>
    <cellStyle name="Normal" xfId="0" builtinId="0"/>
    <cellStyle name="Normal 2" xfId="5" xr:uid="{55B7922D-E0C5-4AAA-9B39-09682CCFE16E}"/>
    <cellStyle name="Normal 4" xfId="4" xr:uid="{E6A080E1-C1BF-458E-8AEC-40071AF3C36F}"/>
    <cellStyle name="Pourcentage" xfId="3" builtinId="5"/>
  </cellStyles>
  <dxfs count="9">
    <dxf>
      <font>
        <color theme="0"/>
      </font>
    </dxf>
    <dxf>
      <font>
        <color theme="0"/>
      </font>
    </dxf>
    <dxf>
      <font>
        <color rgb="FFC00000"/>
      </font>
      <fill>
        <patternFill>
          <bgColor rgb="FFFF999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2596445</xdr:colOff>
      <xdr:row>0</xdr:row>
      <xdr:rowOff>12700</xdr:rowOff>
    </xdr:from>
    <xdr:to>
      <xdr:col>4</xdr:col>
      <xdr:colOff>19756</xdr:colOff>
      <xdr:row>2</xdr:row>
      <xdr:rowOff>63500</xdr:rowOff>
    </xdr:to>
    <xdr:grpSp>
      <xdr:nvGrpSpPr>
        <xdr:cNvPr id="7" name="Groupe 6">
          <a:extLst>
            <a:ext uri="{FF2B5EF4-FFF2-40B4-BE49-F238E27FC236}">
              <a16:creationId xmlns:a16="http://schemas.microsoft.com/office/drawing/2014/main" id="{241A4A48-0FF8-4DA2-8888-E304470CF6E9}"/>
            </a:ext>
          </a:extLst>
        </xdr:cNvPr>
        <xdr:cNvGrpSpPr/>
      </xdr:nvGrpSpPr>
      <xdr:grpSpPr>
        <a:xfrm>
          <a:off x="8367889" y="12700"/>
          <a:ext cx="1409700" cy="657578"/>
          <a:chOff x="912284" y="43879"/>
          <a:chExt cx="865717" cy="391324"/>
        </a:xfrm>
      </xdr:grpSpPr>
      <xdr:pic>
        <xdr:nvPicPr>
          <xdr:cNvPr id="8" name="Image 7">
            <a:extLst>
              <a:ext uri="{FF2B5EF4-FFF2-40B4-BE49-F238E27FC236}">
                <a16:creationId xmlns:a16="http://schemas.microsoft.com/office/drawing/2014/main" id="{FD5BE66C-7F0B-42AD-8D44-91E6F5A13F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12284" y="43879"/>
            <a:ext cx="358416" cy="373666"/>
          </a:xfrm>
          <a:prstGeom prst="rect">
            <a:avLst/>
          </a:prstGeom>
        </xdr:spPr>
      </xdr:pic>
      <xdr:pic>
        <xdr:nvPicPr>
          <xdr:cNvPr id="9" name="Image 8">
            <a:extLst>
              <a:ext uri="{FF2B5EF4-FFF2-40B4-BE49-F238E27FC236}">
                <a16:creationId xmlns:a16="http://schemas.microsoft.com/office/drawing/2014/main" id="{4961572C-B347-46C9-A44B-977EBBECDF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37734" y="59267"/>
            <a:ext cx="440267" cy="375936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84949</xdr:colOff>
      <xdr:row>1</xdr:row>
      <xdr:rowOff>99060</xdr:rowOff>
    </xdr:from>
    <xdr:to>
      <xdr:col>4</xdr:col>
      <xdr:colOff>443089</xdr:colOff>
      <xdr:row>6</xdr:row>
      <xdr:rowOff>251460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132F343E-9FE1-49E2-BED6-1D8145D4D898}"/>
            </a:ext>
          </a:extLst>
        </xdr:cNvPr>
        <xdr:cNvSpPr/>
      </xdr:nvSpPr>
      <xdr:spPr>
        <a:xfrm>
          <a:off x="8139289" y="975360"/>
          <a:ext cx="2011680" cy="145542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Données</a:t>
          </a:r>
          <a:r>
            <a:rPr lang="fr-FR" sz="1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à saisir dans l'écran Plan de financement prévisionnel </a:t>
          </a:r>
          <a:br>
            <a:rPr lang="fr-FR" sz="1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fr-FR" sz="1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Colonne DEPENSES</a:t>
          </a:r>
          <a:endParaRPr lang="fr-FR" sz="10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63501</xdr:colOff>
      <xdr:row>8</xdr:row>
      <xdr:rowOff>285751</xdr:rowOff>
    </xdr:from>
    <xdr:to>
      <xdr:col>4</xdr:col>
      <xdr:colOff>806450</xdr:colOff>
      <xdr:row>11</xdr:row>
      <xdr:rowOff>72390</xdr:rowOff>
    </xdr:to>
    <xdr:sp macro="" textlink="">
      <xdr:nvSpPr>
        <xdr:cNvPr id="11" name="Flèche : droite 10">
          <a:extLst>
            <a:ext uri="{FF2B5EF4-FFF2-40B4-BE49-F238E27FC236}">
              <a16:creationId xmlns:a16="http://schemas.microsoft.com/office/drawing/2014/main" id="{1F81734D-9F6E-4838-9698-EB01D673FF18}"/>
            </a:ext>
          </a:extLst>
        </xdr:cNvPr>
        <xdr:cNvSpPr/>
      </xdr:nvSpPr>
      <xdr:spPr>
        <a:xfrm>
          <a:off x="8117841" y="3356611"/>
          <a:ext cx="2678429" cy="189737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Donnée</a:t>
          </a:r>
          <a:r>
            <a:rPr lang="fr-FR" sz="1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à saisir  dans </a:t>
          </a:r>
          <a:r>
            <a:rPr lang="fr-F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l'écran Plan de financement </a:t>
          </a:r>
          <a:r>
            <a:rPr lang="fr-FR" sz="1000" baseline="0">
              <a:solidFill>
                <a:schemeClr val="l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prévisionnel</a:t>
          </a:r>
          <a:r>
            <a:rPr lang="fr-F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br>
            <a:rPr lang="fr-F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Colonne RECETTES</a:t>
          </a:r>
          <a:endParaRPr lang="fr-FR" sz="10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3052234</xdr:colOff>
      <xdr:row>0</xdr:row>
      <xdr:rowOff>101029</xdr:rowOff>
    </xdr:from>
    <xdr:to>
      <xdr:col>0</xdr:col>
      <xdr:colOff>3917951</xdr:colOff>
      <xdr:row>0</xdr:row>
      <xdr:rowOff>492353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25BA3361-C361-4CD8-9702-3EA887E954E1}"/>
            </a:ext>
          </a:extLst>
        </xdr:cNvPr>
        <xdr:cNvGrpSpPr/>
      </xdr:nvGrpSpPr>
      <xdr:grpSpPr>
        <a:xfrm>
          <a:off x="3052234" y="101029"/>
          <a:ext cx="865717" cy="391324"/>
          <a:chOff x="912284" y="43879"/>
          <a:chExt cx="865717" cy="391324"/>
        </a:xfrm>
      </xdr:grpSpPr>
      <xdr:pic>
        <xdr:nvPicPr>
          <xdr:cNvPr id="14" name="Image 13">
            <a:extLst>
              <a:ext uri="{FF2B5EF4-FFF2-40B4-BE49-F238E27FC236}">
                <a16:creationId xmlns:a16="http://schemas.microsoft.com/office/drawing/2014/main" id="{8697187D-E0F0-402A-B141-F5DB021FB5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12284" y="43879"/>
            <a:ext cx="358416" cy="373666"/>
          </a:xfrm>
          <a:prstGeom prst="rect">
            <a:avLst/>
          </a:prstGeom>
        </xdr:spPr>
      </xdr:pic>
      <xdr:pic>
        <xdr:nvPicPr>
          <xdr:cNvPr id="3" name="Image 2">
            <a:extLst>
              <a:ext uri="{FF2B5EF4-FFF2-40B4-BE49-F238E27FC236}">
                <a16:creationId xmlns:a16="http://schemas.microsoft.com/office/drawing/2014/main" id="{08128C87-958C-45EA-9788-A7220F88C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37734" y="59267"/>
            <a:ext cx="440267" cy="375936"/>
          </a:xfrm>
          <a:prstGeom prst="rect">
            <a:avLst/>
          </a:prstGeom>
        </xdr:spPr>
      </xdr:pic>
    </xdr:grpSp>
    <xdr:clientData/>
  </xdr:twoCellAnchor>
  <xdr:twoCellAnchor editAs="oneCell">
    <xdr:from>
      <xdr:col>4</xdr:col>
      <xdr:colOff>432929</xdr:colOff>
      <xdr:row>0</xdr:row>
      <xdr:rowOff>532130</xdr:rowOff>
    </xdr:from>
    <xdr:to>
      <xdr:col>8</xdr:col>
      <xdr:colOff>124676</xdr:colOff>
      <xdr:row>6</xdr:row>
      <xdr:rowOff>127000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7CE3532-F72D-5E05-8CC3-6B0C43DA81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23834"/>
        <a:stretch/>
      </xdr:blipFill>
      <xdr:spPr>
        <a:xfrm>
          <a:off x="10605629" y="532130"/>
          <a:ext cx="3120747" cy="1512570"/>
        </a:xfrm>
        <a:prstGeom prst="rect">
          <a:avLst/>
        </a:prstGeom>
      </xdr:spPr>
    </xdr:pic>
    <xdr:clientData/>
  </xdr:twoCellAnchor>
  <xdr:twoCellAnchor editAs="oneCell">
    <xdr:from>
      <xdr:col>4</xdr:col>
      <xdr:colOff>869949</xdr:colOff>
      <xdr:row>8</xdr:row>
      <xdr:rowOff>619514</xdr:rowOff>
    </xdr:from>
    <xdr:to>
      <xdr:col>8</xdr:col>
      <xdr:colOff>665712</xdr:colOff>
      <xdr:row>9</xdr:row>
      <xdr:rowOff>843494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D3ED9DBD-2197-ABDB-5BD0-EE02AEB36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59769" y="3690374"/>
          <a:ext cx="3163803" cy="9326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1008944</xdr:colOff>
      <xdr:row>0</xdr:row>
      <xdr:rowOff>28222</xdr:rowOff>
    </xdr:from>
    <xdr:to>
      <xdr:col>2</xdr:col>
      <xdr:colOff>1919044</xdr:colOff>
      <xdr:row>1</xdr:row>
      <xdr:rowOff>30901</xdr:rowOff>
    </xdr:to>
    <xdr:grpSp>
      <xdr:nvGrpSpPr>
        <xdr:cNvPr id="10" name="Groupe 9">
          <a:extLst>
            <a:ext uri="{FF2B5EF4-FFF2-40B4-BE49-F238E27FC236}">
              <a16:creationId xmlns:a16="http://schemas.microsoft.com/office/drawing/2014/main" id="{06C3C1CF-CEDB-4D43-ABA4-17CFA74DA815}"/>
            </a:ext>
          </a:extLst>
        </xdr:cNvPr>
        <xdr:cNvGrpSpPr/>
      </xdr:nvGrpSpPr>
      <xdr:grpSpPr>
        <a:xfrm>
          <a:off x="5397500" y="28222"/>
          <a:ext cx="910100" cy="383679"/>
          <a:chOff x="7475162" y="78248"/>
          <a:chExt cx="910100" cy="383679"/>
        </a:xfrm>
      </xdr:grpSpPr>
      <xdr:pic>
        <xdr:nvPicPr>
          <xdr:cNvPr id="11" name="Image 10">
            <a:extLst>
              <a:ext uri="{FF2B5EF4-FFF2-40B4-BE49-F238E27FC236}">
                <a16:creationId xmlns:a16="http://schemas.microsoft.com/office/drawing/2014/main" id="{E2C0095C-0386-4CDB-ACE2-6EEC57498AB8}"/>
              </a:ext>
            </a:extLst>
          </xdr:cNvPr>
          <xdr:cNvPicPr/>
        </xdr:nvPicPr>
        <xdr:blipFill rotWithShape="1">
          <a:blip xmlns:r="http://schemas.openxmlformats.org/officeDocument/2006/relationships" r:embed="rId1"/>
          <a:srcRect l="29056" t="51863" r="63160" b="39861"/>
          <a:stretch/>
        </xdr:blipFill>
        <xdr:spPr bwMode="auto">
          <a:xfrm>
            <a:off x="7914290" y="78248"/>
            <a:ext cx="470972" cy="33961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2" name="Image 11">
            <a:extLst>
              <a:ext uri="{FF2B5EF4-FFF2-40B4-BE49-F238E27FC236}">
                <a16:creationId xmlns:a16="http://schemas.microsoft.com/office/drawing/2014/main" id="{5E0C64F9-213C-4366-BEF6-A0AA51A9A7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475162" y="88261"/>
            <a:ext cx="360934" cy="373666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825500</xdr:colOff>
      <xdr:row>0</xdr:row>
      <xdr:rowOff>127000</xdr:rowOff>
    </xdr:from>
    <xdr:to>
      <xdr:col>3</xdr:col>
      <xdr:colOff>6424</xdr:colOff>
      <xdr:row>3</xdr:row>
      <xdr:rowOff>139700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C594C925-E488-4F2C-AB95-5E75E6C35443}"/>
            </a:ext>
          </a:extLst>
        </xdr:cNvPr>
        <xdr:cNvGrpSpPr/>
      </xdr:nvGrpSpPr>
      <xdr:grpSpPr>
        <a:xfrm>
          <a:off x="7321550" y="127000"/>
          <a:ext cx="1689174" cy="876300"/>
          <a:chOff x="6896606" y="88261"/>
          <a:chExt cx="899782" cy="414165"/>
        </a:xfrm>
      </xdr:grpSpPr>
      <xdr:pic>
        <xdr:nvPicPr>
          <xdr:cNvPr id="6" name="Image 5">
            <a:extLst>
              <a:ext uri="{FF2B5EF4-FFF2-40B4-BE49-F238E27FC236}">
                <a16:creationId xmlns:a16="http://schemas.microsoft.com/office/drawing/2014/main" id="{C6386A93-C9A8-40EE-98F2-AC74F4CDA3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896606" y="88261"/>
            <a:ext cx="360934" cy="373666"/>
          </a:xfrm>
          <a:prstGeom prst="rect">
            <a:avLst/>
          </a:prstGeom>
        </xdr:spPr>
      </xdr:pic>
      <xdr:pic>
        <xdr:nvPicPr>
          <xdr:cNvPr id="7" name="Image 6">
            <a:extLst>
              <a:ext uri="{FF2B5EF4-FFF2-40B4-BE49-F238E27FC236}">
                <a16:creationId xmlns:a16="http://schemas.microsoft.com/office/drawing/2014/main" id="{5E780D0D-CCA4-4E93-8E34-C461CE86BB9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23666" y="98777"/>
            <a:ext cx="472722" cy="40364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9853F-E606-48FE-A210-18D0A5E9B4A8}">
  <sheetPr>
    <tabColor rgb="FF92D050"/>
    <pageSetUpPr fitToPage="1"/>
  </sheetPr>
  <dimension ref="A1:K53"/>
  <sheetViews>
    <sheetView tabSelected="1" zoomScale="90" zoomScaleNormal="90" workbookViewId="0">
      <selection activeCell="B13" sqref="B13"/>
    </sheetView>
  </sheetViews>
  <sheetFormatPr baseColWidth="10" defaultColWidth="11.54296875" defaultRowHeight="14.5" x14ac:dyDescent="0.35"/>
  <cols>
    <col min="1" max="1" width="33.08984375" customWidth="1"/>
    <col min="2" max="2" width="49.453125" customWidth="1"/>
    <col min="3" max="3" width="40.36328125" customWidth="1"/>
    <col min="4" max="4" width="16.6328125" customWidth="1"/>
    <col min="5" max="5" width="16.81640625" customWidth="1"/>
    <col min="6" max="6" width="13.453125" style="122" customWidth="1"/>
    <col min="7" max="7" width="16" style="122" customWidth="1"/>
    <col min="8" max="8" width="58.90625" customWidth="1"/>
    <col min="9" max="9" width="20.90625" customWidth="1"/>
    <col min="10" max="10" width="19.54296875" style="48" customWidth="1"/>
    <col min="11" max="11" width="20.90625" customWidth="1"/>
  </cols>
  <sheetData>
    <row r="1" spans="1:11" ht="30" x14ac:dyDescent="0.35">
      <c r="A1" s="1" t="s">
        <v>49</v>
      </c>
      <c r="B1" s="1"/>
      <c r="C1" s="28"/>
      <c r="D1" s="28"/>
      <c r="E1" s="28"/>
      <c r="F1" s="114"/>
      <c r="G1" s="114"/>
      <c r="H1" s="2"/>
      <c r="I1" s="2"/>
      <c r="J1" s="51"/>
      <c r="K1" s="47"/>
    </row>
    <row r="2" spans="1:11" ht="18" x14ac:dyDescent="0.35">
      <c r="A2" s="3" t="s">
        <v>10</v>
      </c>
      <c r="B2" s="28"/>
      <c r="C2" s="3"/>
      <c r="D2" s="4"/>
      <c r="E2" s="4"/>
      <c r="F2" s="115"/>
      <c r="G2" s="115"/>
      <c r="H2" s="2"/>
      <c r="I2" s="2"/>
      <c r="J2" s="51"/>
      <c r="K2" s="47"/>
    </row>
    <row r="3" spans="1:11" x14ac:dyDescent="0.35">
      <c r="A3" s="5" t="s">
        <v>90</v>
      </c>
      <c r="B3" s="5" t="s">
        <v>84</v>
      </c>
      <c r="C3" s="29"/>
      <c r="D3" s="36"/>
      <c r="E3" s="36"/>
      <c r="F3" s="116"/>
      <c r="G3" s="116"/>
      <c r="H3" s="6"/>
      <c r="I3" s="6"/>
      <c r="J3" s="51"/>
    </row>
    <row r="4" spans="1:11" ht="39" customHeight="1" x14ac:dyDescent="0.5">
      <c r="A4" s="7" t="s">
        <v>83</v>
      </c>
      <c r="B4" s="3"/>
      <c r="C4" s="28"/>
      <c r="D4" s="138" t="s">
        <v>64</v>
      </c>
      <c r="E4" s="3"/>
      <c r="F4" s="117"/>
      <c r="G4" s="117"/>
      <c r="H4" s="3"/>
      <c r="I4" s="3"/>
      <c r="J4" s="24"/>
      <c r="K4" s="47"/>
    </row>
    <row r="5" spans="1:11" ht="21" x14ac:dyDescent="0.5">
      <c r="A5" s="8"/>
      <c r="B5" s="30"/>
      <c r="C5" s="33"/>
      <c r="D5" s="30"/>
      <c r="E5" s="30"/>
      <c r="F5" s="118"/>
      <c r="G5" s="118"/>
      <c r="H5" s="6"/>
      <c r="I5" s="6"/>
      <c r="J5" s="24"/>
    </row>
    <row r="6" spans="1:11" ht="15.5" x14ac:dyDescent="0.35">
      <c r="A6" s="177" t="s">
        <v>0</v>
      </c>
      <c r="B6" s="178"/>
      <c r="C6" s="178"/>
      <c r="D6" s="179"/>
      <c r="E6" s="38"/>
      <c r="F6" s="119"/>
      <c r="G6" s="119"/>
      <c r="H6" s="6"/>
      <c r="I6" s="6"/>
      <c r="J6" s="84"/>
    </row>
    <row r="7" spans="1:11" ht="27" customHeight="1" x14ac:dyDescent="0.35">
      <c r="A7" s="85" t="s">
        <v>21</v>
      </c>
      <c r="B7" s="180"/>
      <c r="C7" s="181"/>
      <c r="D7" s="182"/>
      <c r="E7" s="38"/>
      <c r="F7" s="119"/>
      <c r="G7" s="119"/>
      <c r="H7" s="6"/>
      <c r="I7" s="6"/>
      <c r="J7" s="23"/>
    </row>
    <row r="8" spans="1:11" ht="15.5" x14ac:dyDescent="0.35">
      <c r="A8" s="10"/>
      <c r="B8" s="86"/>
      <c r="C8" s="34"/>
      <c r="D8" s="9"/>
      <c r="E8" s="9"/>
      <c r="F8" s="120"/>
      <c r="G8" s="120"/>
      <c r="H8" s="6"/>
      <c r="I8" s="6"/>
      <c r="J8" s="23"/>
    </row>
    <row r="9" spans="1:11" ht="15.5" x14ac:dyDescent="0.35">
      <c r="A9" s="177" t="s">
        <v>2</v>
      </c>
      <c r="B9" s="178"/>
      <c r="C9" s="178"/>
      <c r="D9" s="179"/>
      <c r="E9" s="38"/>
      <c r="F9" s="119"/>
      <c r="G9" s="119"/>
      <c r="H9" s="6"/>
      <c r="I9" s="6"/>
      <c r="J9" s="24"/>
    </row>
    <row r="10" spans="1:11" ht="27" customHeight="1" x14ac:dyDescent="0.35">
      <c r="A10" s="87" t="s">
        <v>3</v>
      </c>
      <c r="B10" s="180"/>
      <c r="C10" s="181"/>
      <c r="D10" s="182"/>
      <c r="E10" s="38"/>
      <c r="F10" s="119"/>
      <c r="G10" s="119"/>
      <c r="H10" s="6"/>
      <c r="I10" s="6"/>
      <c r="J10" s="51"/>
    </row>
    <row r="11" spans="1:11" x14ac:dyDescent="0.35">
      <c r="A11" s="9"/>
      <c r="B11" s="31"/>
      <c r="C11" s="9"/>
      <c r="D11" s="37"/>
      <c r="E11" s="37"/>
      <c r="F11" s="121"/>
      <c r="G11" s="121"/>
      <c r="H11" s="37"/>
      <c r="I11" s="36"/>
      <c r="J11" s="51"/>
    </row>
    <row r="12" spans="1:11" ht="15.5" x14ac:dyDescent="0.35">
      <c r="A12" s="177" t="s">
        <v>50</v>
      </c>
      <c r="B12" s="178"/>
      <c r="C12" s="178"/>
      <c r="D12" s="179"/>
    </row>
    <row r="13" spans="1:11" ht="24" customHeight="1" x14ac:dyDescent="0.35">
      <c r="A13" s="158" t="s">
        <v>79</v>
      </c>
      <c r="B13" s="159" t="s">
        <v>80</v>
      </c>
      <c r="C13" s="157" t="s">
        <v>78</v>
      </c>
      <c r="D13" s="37"/>
    </row>
    <row r="14" spans="1:11" x14ac:dyDescent="0.35">
      <c r="A14" s="9"/>
      <c r="B14" s="31"/>
      <c r="C14" s="9"/>
      <c r="D14" s="37"/>
      <c r="E14" s="37"/>
      <c r="F14" s="121"/>
      <c r="G14" s="121"/>
      <c r="H14" s="37"/>
      <c r="I14" s="36"/>
      <c r="J14" s="51"/>
    </row>
    <row r="15" spans="1:11" ht="25" x14ac:dyDescent="0.5">
      <c r="A15" s="88" t="s">
        <v>53</v>
      </c>
      <c r="B15" s="31"/>
      <c r="C15" s="9"/>
      <c r="D15" s="37"/>
      <c r="E15" s="37"/>
      <c r="F15" s="121"/>
      <c r="G15" s="121"/>
      <c r="H15" s="37"/>
      <c r="I15" s="37"/>
      <c r="J15" s="89"/>
    </row>
    <row r="16" spans="1:11" ht="15.5" x14ac:dyDescent="0.35">
      <c r="A16" s="13"/>
      <c r="B16" s="32"/>
      <c r="C16" s="32"/>
      <c r="D16" s="14"/>
      <c r="E16" s="14"/>
      <c r="F16" s="183" t="s">
        <v>59</v>
      </c>
      <c r="G16" s="184"/>
      <c r="H16" s="14"/>
      <c r="I16" s="14"/>
      <c r="J16" s="49"/>
    </row>
    <row r="17" spans="1:11" ht="69.650000000000006" customHeight="1" x14ac:dyDescent="0.35">
      <c r="A17" s="90" t="s">
        <v>28</v>
      </c>
      <c r="B17" s="90" t="s">
        <v>24</v>
      </c>
      <c r="C17" s="90" t="s">
        <v>54</v>
      </c>
      <c r="D17" s="90" t="s">
        <v>55</v>
      </c>
      <c r="E17" s="124" t="s">
        <v>60</v>
      </c>
      <c r="F17" s="126" t="s">
        <v>57</v>
      </c>
      <c r="G17" s="127" t="s">
        <v>58</v>
      </c>
      <c r="H17" s="125" t="s">
        <v>56</v>
      </c>
      <c r="I17" s="176"/>
      <c r="J17" s="176"/>
      <c r="K17" s="91"/>
    </row>
    <row r="18" spans="1:11" ht="27" customHeight="1" x14ac:dyDescent="0.35">
      <c r="A18" s="140" t="s">
        <v>85</v>
      </c>
      <c r="B18" s="141"/>
      <c r="C18" s="141"/>
      <c r="D18" s="142"/>
      <c r="E18" s="143"/>
      <c r="F18" s="144"/>
      <c r="G18" s="144"/>
      <c r="H18" s="142"/>
      <c r="I18" s="92"/>
      <c r="J18" s="93"/>
      <c r="K18" s="91"/>
    </row>
    <row r="19" spans="1:11" ht="27" customHeight="1" x14ac:dyDescent="0.35">
      <c r="A19" s="140" t="s">
        <v>86</v>
      </c>
      <c r="B19" s="141"/>
      <c r="C19" s="141"/>
      <c r="D19" s="142"/>
      <c r="E19" s="143">
        <v>0</v>
      </c>
      <c r="F19" s="144"/>
      <c r="G19" s="144"/>
      <c r="H19" s="142"/>
      <c r="I19" s="92"/>
      <c r="J19" s="93"/>
      <c r="K19" s="91"/>
    </row>
    <row r="20" spans="1:11" ht="27" customHeight="1" x14ac:dyDescent="0.35">
      <c r="A20" s="140" t="s">
        <v>27</v>
      </c>
      <c r="B20" s="141"/>
      <c r="C20" s="141"/>
      <c r="D20" s="142"/>
      <c r="E20" s="143">
        <v>0</v>
      </c>
      <c r="F20" s="144"/>
      <c r="G20" s="144"/>
      <c r="H20" s="142"/>
      <c r="I20" s="92"/>
      <c r="J20" s="93"/>
      <c r="K20" s="91"/>
    </row>
    <row r="21" spans="1:11" ht="27" customHeight="1" x14ac:dyDescent="0.35">
      <c r="A21" s="140" t="s">
        <v>87</v>
      </c>
      <c r="B21" s="141"/>
      <c r="C21" s="141"/>
      <c r="D21" s="142"/>
      <c r="E21" s="143">
        <v>0</v>
      </c>
      <c r="F21" s="145"/>
      <c r="G21" s="145"/>
      <c r="H21" s="142"/>
      <c r="I21" s="92"/>
      <c r="J21" s="93"/>
      <c r="K21" s="91"/>
    </row>
    <row r="22" spans="1:11" ht="27" customHeight="1" x14ac:dyDescent="0.35">
      <c r="A22" s="140"/>
      <c r="B22" s="141"/>
      <c r="C22" s="141"/>
      <c r="D22" s="142"/>
      <c r="E22" s="143"/>
      <c r="F22" s="145"/>
      <c r="G22" s="145"/>
      <c r="H22" s="142"/>
      <c r="I22" s="92"/>
      <c r="J22" s="93"/>
      <c r="K22" s="91"/>
    </row>
    <row r="23" spans="1:11" ht="27" customHeight="1" x14ac:dyDescent="0.35">
      <c r="A23" s="140"/>
      <c r="B23" s="141"/>
      <c r="C23" s="141"/>
      <c r="D23" s="142"/>
      <c r="E23" s="143"/>
      <c r="F23" s="145"/>
      <c r="G23" s="145"/>
      <c r="H23" s="142"/>
      <c r="I23" s="92"/>
      <c r="J23" s="93"/>
      <c r="K23" s="91"/>
    </row>
    <row r="24" spans="1:11" ht="27" customHeight="1" x14ac:dyDescent="0.35">
      <c r="A24" s="140"/>
      <c r="B24" s="141"/>
      <c r="C24" s="141"/>
      <c r="D24" s="142"/>
      <c r="E24" s="143"/>
      <c r="F24" s="145"/>
      <c r="G24" s="145"/>
      <c r="H24" s="142"/>
      <c r="I24" s="92"/>
      <c r="J24" s="93"/>
      <c r="K24" s="91"/>
    </row>
    <row r="25" spans="1:11" ht="27" customHeight="1" x14ac:dyDescent="0.35">
      <c r="A25" s="140"/>
      <c r="B25" s="141"/>
      <c r="C25" s="141"/>
      <c r="D25" s="142"/>
      <c r="E25" s="143"/>
      <c r="F25" s="145"/>
      <c r="G25" s="145"/>
      <c r="H25" s="142"/>
      <c r="I25" s="92"/>
      <c r="J25" s="93"/>
      <c r="K25" s="91"/>
    </row>
    <row r="26" spans="1:11" ht="27" customHeight="1" x14ac:dyDescent="0.35">
      <c r="A26" s="140"/>
      <c r="B26" s="141"/>
      <c r="C26" s="141"/>
      <c r="D26" s="142"/>
      <c r="E26" s="143"/>
      <c r="F26" s="145"/>
      <c r="G26" s="145"/>
      <c r="H26" s="142"/>
      <c r="I26" s="92"/>
      <c r="J26" s="93"/>
      <c r="K26" s="91"/>
    </row>
    <row r="27" spans="1:11" ht="27" customHeight="1" x14ac:dyDescent="0.35">
      <c r="A27" s="140"/>
      <c r="B27" s="141"/>
      <c r="C27" s="141"/>
      <c r="D27" s="142"/>
      <c r="E27" s="143"/>
      <c r="F27" s="145"/>
      <c r="G27" s="145"/>
      <c r="H27" s="142"/>
      <c r="I27" s="92"/>
      <c r="J27" s="93"/>
      <c r="K27" s="91"/>
    </row>
    <row r="28" spans="1:11" ht="27" customHeight="1" x14ac:dyDescent="0.35">
      <c r="A28" s="140"/>
      <c r="B28" s="141"/>
      <c r="C28" s="141"/>
      <c r="D28" s="142"/>
      <c r="E28" s="143"/>
      <c r="F28" s="145"/>
      <c r="G28" s="145"/>
      <c r="H28" s="142"/>
      <c r="I28" s="92"/>
      <c r="J28" s="93"/>
      <c r="K28" s="91"/>
    </row>
    <row r="29" spans="1:11" ht="27" customHeight="1" x14ac:dyDescent="0.35">
      <c r="A29" s="140"/>
      <c r="B29" s="141"/>
      <c r="C29" s="141"/>
      <c r="D29" s="142"/>
      <c r="E29" s="143"/>
      <c r="F29" s="145"/>
      <c r="G29" s="145"/>
      <c r="H29" s="142"/>
      <c r="I29" s="92"/>
      <c r="J29" s="93"/>
      <c r="K29" s="91"/>
    </row>
    <row r="30" spans="1:11" ht="27" customHeight="1" x14ac:dyDescent="0.35">
      <c r="A30" s="140"/>
      <c r="B30" s="141"/>
      <c r="C30" s="141"/>
      <c r="D30" s="142"/>
      <c r="E30" s="143"/>
      <c r="F30" s="145"/>
      <c r="G30" s="145"/>
      <c r="H30" s="142"/>
      <c r="I30" s="92"/>
      <c r="J30" s="93"/>
      <c r="K30" s="91"/>
    </row>
    <row r="31" spans="1:11" ht="27" customHeight="1" x14ac:dyDescent="0.35">
      <c r="A31" s="140"/>
      <c r="B31" s="141"/>
      <c r="C31" s="141"/>
      <c r="D31" s="142"/>
      <c r="E31" s="143"/>
      <c r="F31" s="145"/>
      <c r="G31" s="145"/>
      <c r="H31" s="142"/>
      <c r="I31" s="92"/>
      <c r="J31" s="93"/>
      <c r="K31" s="91"/>
    </row>
    <row r="32" spans="1:11" ht="27" customHeight="1" x14ac:dyDescent="0.35">
      <c r="A32" s="140"/>
      <c r="B32" s="141"/>
      <c r="C32" s="141"/>
      <c r="D32" s="142"/>
      <c r="E32" s="143"/>
      <c r="F32" s="145"/>
      <c r="G32" s="145"/>
      <c r="H32" s="142"/>
      <c r="I32" s="92"/>
      <c r="J32" s="93"/>
      <c r="K32" s="91"/>
    </row>
    <row r="33" spans="1:11" ht="27" customHeight="1" x14ac:dyDescent="0.35">
      <c r="A33" s="140"/>
      <c r="B33" s="141"/>
      <c r="C33" s="141"/>
      <c r="D33" s="142"/>
      <c r="E33" s="143"/>
      <c r="F33" s="145"/>
      <c r="G33" s="145"/>
      <c r="H33" s="142"/>
      <c r="I33" s="92"/>
      <c r="J33" s="93"/>
      <c r="K33" s="91"/>
    </row>
    <row r="34" spans="1:11" ht="27" customHeight="1" x14ac:dyDescent="0.35">
      <c r="A34" s="140"/>
      <c r="B34" s="141"/>
      <c r="C34" s="141"/>
      <c r="D34" s="142"/>
      <c r="E34" s="143"/>
      <c r="F34" s="145"/>
      <c r="G34" s="145"/>
      <c r="H34" s="142"/>
      <c r="I34" s="92"/>
      <c r="J34" s="93"/>
      <c r="K34" s="91"/>
    </row>
    <row r="35" spans="1:11" ht="27" customHeight="1" x14ac:dyDescent="0.35">
      <c r="A35" s="140"/>
      <c r="B35" s="141"/>
      <c r="C35" s="141"/>
      <c r="D35" s="142"/>
      <c r="E35" s="143"/>
      <c r="F35" s="145"/>
      <c r="G35" s="145"/>
      <c r="H35" s="142"/>
      <c r="I35" s="92"/>
      <c r="J35" s="93"/>
      <c r="K35" s="91"/>
    </row>
    <row r="36" spans="1:11" ht="27" customHeight="1" x14ac:dyDescent="0.35">
      <c r="A36" s="140"/>
      <c r="B36" s="141"/>
      <c r="C36" s="141"/>
      <c r="D36" s="142"/>
      <c r="E36" s="143"/>
      <c r="F36" s="145"/>
      <c r="G36" s="145"/>
      <c r="H36" s="142"/>
      <c r="I36" s="92"/>
      <c r="J36" s="93"/>
      <c r="K36" s="91"/>
    </row>
    <row r="37" spans="1:11" ht="27" customHeight="1" x14ac:dyDescent="0.35">
      <c r="A37" s="140"/>
      <c r="B37" s="141"/>
      <c r="C37" s="141"/>
      <c r="D37" s="142"/>
      <c r="E37" s="143"/>
      <c r="F37" s="145"/>
      <c r="G37" s="145"/>
      <c r="H37" s="142"/>
      <c r="I37" s="92"/>
      <c r="J37" s="93"/>
      <c r="K37" s="91"/>
    </row>
    <row r="38" spans="1:11" ht="27" customHeight="1" x14ac:dyDescent="0.35">
      <c r="A38" s="140"/>
      <c r="B38" s="141"/>
      <c r="C38" s="141"/>
      <c r="D38" s="142"/>
      <c r="E38" s="143"/>
      <c r="F38" s="145"/>
      <c r="G38" s="145"/>
      <c r="H38" s="142"/>
      <c r="I38" s="92"/>
      <c r="J38" s="93"/>
      <c r="K38" s="91"/>
    </row>
    <row r="39" spans="1:11" ht="27" customHeight="1" x14ac:dyDescent="0.35">
      <c r="A39" s="140"/>
      <c r="B39" s="141"/>
      <c r="C39" s="141"/>
      <c r="D39" s="142"/>
      <c r="E39" s="143"/>
      <c r="F39" s="145"/>
      <c r="G39" s="145"/>
      <c r="H39" s="142"/>
      <c r="I39" s="92"/>
      <c r="J39" s="93"/>
      <c r="K39" s="91"/>
    </row>
    <row r="40" spans="1:11" ht="27" customHeight="1" x14ac:dyDescent="0.35">
      <c r="A40" s="140"/>
      <c r="B40" s="141"/>
      <c r="C40" s="141"/>
      <c r="D40" s="142"/>
      <c r="E40" s="143"/>
      <c r="F40" s="145"/>
      <c r="G40" s="145"/>
      <c r="H40" s="142"/>
      <c r="I40" s="92"/>
      <c r="J40" s="93"/>
      <c r="K40" s="91"/>
    </row>
    <row r="41" spans="1:11" ht="27" customHeight="1" x14ac:dyDescent="0.35">
      <c r="A41" s="140"/>
      <c r="B41" s="141"/>
      <c r="C41" s="141"/>
      <c r="D41" s="142"/>
      <c r="E41" s="143"/>
      <c r="F41" s="145"/>
      <c r="G41" s="145"/>
      <c r="H41" s="142"/>
      <c r="I41" s="92"/>
      <c r="J41" s="93"/>
      <c r="K41" s="91"/>
    </row>
    <row r="42" spans="1:11" ht="27" customHeight="1" x14ac:dyDescent="0.35">
      <c r="A42" s="140"/>
      <c r="B42" s="141"/>
      <c r="C42" s="141"/>
      <c r="D42" s="142"/>
      <c r="E42" s="143"/>
      <c r="F42" s="145"/>
      <c r="G42" s="145"/>
      <c r="H42" s="142"/>
      <c r="I42" s="92"/>
      <c r="J42" s="93"/>
      <c r="K42" s="91"/>
    </row>
    <row r="43" spans="1:11" ht="27" customHeight="1" x14ac:dyDescent="0.35">
      <c r="A43" s="140"/>
      <c r="B43" s="141"/>
      <c r="C43" s="141"/>
      <c r="D43" s="142"/>
      <c r="E43" s="143"/>
      <c r="F43" s="145"/>
      <c r="G43" s="145"/>
      <c r="H43" s="142"/>
      <c r="I43" s="92"/>
      <c r="J43" s="93"/>
      <c r="K43" s="91"/>
    </row>
    <row r="44" spans="1:11" ht="27" customHeight="1" x14ac:dyDescent="0.35">
      <c r="A44" s="140"/>
      <c r="B44" s="141"/>
      <c r="C44" s="141"/>
      <c r="D44" s="142"/>
      <c r="E44" s="143"/>
      <c r="F44" s="145"/>
      <c r="G44" s="145"/>
      <c r="H44" s="142"/>
      <c r="I44" s="92"/>
      <c r="J44" s="93"/>
      <c r="K44" s="91"/>
    </row>
    <row r="45" spans="1:11" ht="27" customHeight="1" x14ac:dyDescent="0.35">
      <c r="A45" s="140"/>
      <c r="B45" s="141"/>
      <c r="C45" s="141"/>
      <c r="D45" s="142"/>
      <c r="E45" s="143"/>
      <c r="F45" s="145"/>
      <c r="G45" s="145"/>
      <c r="H45" s="142"/>
      <c r="I45" s="92"/>
      <c r="J45" s="93"/>
      <c r="K45" s="91"/>
    </row>
    <row r="46" spans="1:11" ht="27" customHeight="1" x14ac:dyDescent="0.35">
      <c r="A46" s="140"/>
      <c r="B46" s="141"/>
      <c r="C46" s="141"/>
      <c r="D46" s="142"/>
      <c r="E46" s="143"/>
      <c r="F46" s="145"/>
      <c r="G46" s="145"/>
      <c r="H46" s="142"/>
      <c r="I46" s="92"/>
      <c r="J46" s="93"/>
      <c r="K46" s="91"/>
    </row>
    <row r="47" spans="1:11" ht="27" customHeight="1" x14ac:dyDescent="0.35">
      <c r="A47" s="140"/>
      <c r="B47" s="141"/>
      <c r="C47" s="141"/>
      <c r="D47" s="142"/>
      <c r="E47" s="143"/>
      <c r="F47" s="145"/>
      <c r="G47" s="145"/>
      <c r="H47" s="142"/>
      <c r="I47" s="92"/>
      <c r="J47" s="93"/>
      <c r="K47" s="91"/>
    </row>
    <row r="48" spans="1:11" ht="27" customHeight="1" x14ac:dyDescent="0.35">
      <c r="A48" s="140"/>
      <c r="B48" s="141"/>
      <c r="C48" s="141"/>
      <c r="D48" s="142"/>
      <c r="E48" s="143"/>
      <c r="F48" s="145"/>
      <c r="G48" s="145"/>
      <c r="H48" s="142"/>
      <c r="I48" s="92"/>
      <c r="J48" s="93"/>
      <c r="K48" s="91"/>
    </row>
    <row r="49" spans="1:11" ht="27" customHeight="1" x14ac:dyDescent="0.35">
      <c r="A49" s="140"/>
      <c r="B49" s="141"/>
      <c r="C49" s="141"/>
      <c r="D49" s="141"/>
      <c r="E49" s="146"/>
      <c r="F49" s="145"/>
      <c r="G49" s="145"/>
      <c r="H49" s="142"/>
      <c r="I49" s="92"/>
      <c r="J49" s="93"/>
      <c r="K49" s="91"/>
    </row>
    <row r="50" spans="1:11" ht="27" customHeight="1" x14ac:dyDescent="0.35">
      <c r="A50" s="140"/>
      <c r="B50" s="141"/>
      <c r="C50" s="141"/>
      <c r="D50" s="141"/>
      <c r="E50" s="147"/>
      <c r="F50" s="145"/>
      <c r="G50" s="145"/>
      <c r="H50" s="142"/>
      <c r="I50" s="92"/>
      <c r="J50" s="93"/>
      <c r="K50" s="91"/>
    </row>
    <row r="51" spans="1:11" ht="27" customHeight="1" thickBot="1" x14ac:dyDescent="0.4">
      <c r="A51" s="140"/>
      <c r="B51" s="141"/>
      <c r="C51" s="141"/>
      <c r="D51" s="141"/>
      <c r="E51" s="147"/>
      <c r="F51" s="145"/>
      <c r="G51" s="145"/>
      <c r="H51" s="142"/>
      <c r="I51" s="92"/>
      <c r="J51" s="93"/>
      <c r="K51" s="91"/>
    </row>
    <row r="52" spans="1:11" ht="18.5" thickBot="1" x14ac:dyDescent="0.4">
      <c r="A52" s="173" t="s">
        <v>23</v>
      </c>
      <c r="B52" s="174"/>
      <c r="C52" s="174"/>
      <c r="D52" s="175"/>
      <c r="E52" s="94">
        <f>SUM(E18:E51)</f>
        <v>0</v>
      </c>
      <c r="F52" s="123"/>
      <c r="G52" s="123"/>
      <c r="H52" s="95"/>
      <c r="I52" s="91"/>
      <c r="J52" s="96"/>
      <c r="K52" s="91"/>
    </row>
    <row r="53" spans="1:11" x14ac:dyDescent="0.35">
      <c r="H53" s="42"/>
    </row>
  </sheetData>
  <sheetProtection algorithmName="SHA-512" hashValue="TM+f7ufyrrwujPJEeKcLimJfWy6UDIYqxZPMfS/SNl3VbXtNbsIOtPeQseHLzpz4dAL4lLNPzPf07Yn4CkUD9A==" saltValue="T9IvVAmW5yroyCstMBcv0g==" spinCount="100000" sheet="1" selectLockedCells="1"/>
  <protectedRanges>
    <protectedRange sqref="A18:H51" name="LISTE DEP"/>
  </protectedRanges>
  <mergeCells count="8">
    <mergeCell ref="A52:D52"/>
    <mergeCell ref="I17:J17"/>
    <mergeCell ref="A6:D6"/>
    <mergeCell ref="B7:D7"/>
    <mergeCell ref="A9:D9"/>
    <mergeCell ref="B10:D10"/>
    <mergeCell ref="A12:D12"/>
    <mergeCell ref="F16:G16"/>
  </mergeCells>
  <dataValidations count="2">
    <dataValidation type="textLength" operator="lessThanOrEqual" allowBlank="1" showInputMessage="1" showErrorMessage="1" error="Le libellé de l'opération ne doit pas dépasser 96 caractères" sqref="B10:C10" xr:uid="{810CBC40-FED9-4168-94F5-39951674413D}">
      <formula1>96</formula1>
    </dataValidation>
    <dataValidation allowBlank="1" sqref="H1:J11 I14:J52 H14:H16 H18:H52" xr:uid="{A7ECB258-4E5D-4B97-B028-30991FD04F09}"/>
  </dataValidations>
  <pageMargins left="0.7" right="0.7" top="0.75" bottom="0.75" header="0.3" footer="0.3"/>
  <pageSetup paperSize="9" scale="4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930EA2E-3A37-458F-A6BA-BB3DCCF93D1D}">
          <x14:formula1>
            <xm:f>Référentiel!$A$2:$A$5</xm:f>
          </x14:formula1>
          <xm:sqref>A18:A51</xm:sqref>
        </x14:dataValidation>
        <x14:dataValidation type="list" allowBlank="1" showInputMessage="1" showErrorMessage="1" xr:uid="{97F36602-2319-4D17-886C-4A88A9BAE994}">
          <x14:formula1>
            <xm:f>Référentiel!$A$7:$A$8</xm:f>
          </x14:formula1>
          <xm:sqref>B13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82F0-DD25-4FA0-99DC-E83123FED535}">
  <sheetPr>
    <tabColor rgb="FF92D050"/>
  </sheetPr>
  <dimension ref="A1:H14"/>
  <sheetViews>
    <sheetView zoomScaleNormal="100" workbookViewId="0">
      <selection activeCell="B7" sqref="B7"/>
    </sheetView>
  </sheetViews>
  <sheetFormatPr baseColWidth="10" defaultColWidth="11.54296875" defaultRowHeight="14.5" x14ac:dyDescent="0.35"/>
  <cols>
    <col min="1" max="1" width="59.81640625" customWidth="1"/>
    <col min="2" max="2" width="57.6328125" customWidth="1"/>
    <col min="3" max="3" width="14.1796875" customWidth="1"/>
    <col min="4" max="4" width="14" customWidth="1"/>
    <col min="5" max="5" width="14.453125" customWidth="1"/>
  </cols>
  <sheetData>
    <row r="1" spans="1:8" ht="42" x14ac:dyDescent="0.45">
      <c r="A1" s="18" t="s">
        <v>9</v>
      </c>
      <c r="B1" s="79" t="s">
        <v>4</v>
      </c>
      <c r="D1" s="138" t="s">
        <v>64</v>
      </c>
    </row>
    <row r="2" spans="1:8" ht="20.149999999999999" customHeight="1" x14ac:dyDescent="0.35">
      <c r="A2" s="21" t="s">
        <v>85</v>
      </c>
      <c r="B2" s="164">
        <f ca="1">SUMIF(Dépenses!$A$15:$E$48,"Construction, gros œuvre, terrassement",Dépenses!$E$15:$E$48)</f>
        <v>0</v>
      </c>
    </row>
    <row r="3" spans="1:8" x14ac:dyDescent="0.35">
      <c r="A3" s="21" t="s">
        <v>86</v>
      </c>
      <c r="B3" s="165">
        <f ca="1">SUMIF(Dépenses!$A$15:$E$48,"Aménagements intérieurs bâtiment",Dépenses!$E$15:$E$48)</f>
        <v>0</v>
      </c>
    </row>
    <row r="4" spans="1:8" ht="20.149999999999999" customHeight="1" x14ac:dyDescent="0.35">
      <c r="A4" s="21" t="s">
        <v>27</v>
      </c>
      <c r="B4" s="164">
        <f ca="1">SUMIF(Dépenses!$A$15:$E$48,"Matériel",Dépenses!$E$15:$E$48)</f>
        <v>0</v>
      </c>
    </row>
    <row r="5" spans="1:8" ht="20.149999999999999" customHeight="1" x14ac:dyDescent="0.35">
      <c r="A5" s="21" t="s">
        <v>88</v>
      </c>
      <c r="B5" s="165">
        <f ca="1">SUMIF(Dépenses!$A$15:$E$48,"Haies, alignement d'arbres et agroforesterie",Dépenses!$E$15:$E$48)</f>
        <v>0</v>
      </c>
    </row>
    <row r="6" spans="1:8" ht="34.5" customHeight="1" x14ac:dyDescent="0.35">
      <c r="A6" s="19" t="s">
        <v>12</v>
      </c>
      <c r="B6" s="20">
        <f ca="1">SUM(B2:B5)</f>
        <v>0</v>
      </c>
    </row>
    <row r="7" spans="1:8" ht="50.5" x14ac:dyDescent="0.35">
      <c r="A7" s="21" t="s">
        <v>74</v>
      </c>
      <c r="B7" s="139"/>
      <c r="C7" s="166" t="s">
        <v>78</v>
      </c>
      <c r="D7" s="128"/>
    </row>
    <row r="8" spans="1:8" ht="38" x14ac:dyDescent="0.35">
      <c r="A8" s="21" t="s">
        <v>75</v>
      </c>
      <c r="B8" s="156"/>
      <c r="C8" s="166" t="s">
        <v>78</v>
      </c>
      <c r="D8" s="128"/>
    </row>
    <row r="9" spans="1:8" ht="56" customHeight="1" x14ac:dyDescent="0.35">
      <c r="A9" s="21" t="s">
        <v>89</v>
      </c>
      <c r="B9" s="161"/>
      <c r="C9" s="166" t="s">
        <v>78</v>
      </c>
      <c r="D9" s="81"/>
    </row>
    <row r="10" spans="1:8" ht="96" customHeight="1" x14ac:dyDescent="0.35">
      <c r="A10" s="155" t="s">
        <v>82</v>
      </c>
      <c r="B10" s="20" t="str">
        <f>IF(ISBLANK(B9),"Veuillez saisir ci-dessus le Taux (Taux d'aide publique initial)",IF(ISBLANK(Dépenses!B13),"Veuillez renseigner dans la feuille précédente 'Dépenses' le type de paiement",IF(ISBLANK(B7),"Veuillez renseigner ci-dessus le Montant proposé (Montant d'aide PSN) tel qu'indiqué dans votre convention",IF(ISBLANK(B8),"Veuillez renseigner ci-dessus le Montant demandé dans le cadre d'une éventuelle précédente demande de paiement pour ce dossier (saisir 0€ si non concerné)",IF(IF((C10-B8)&lt;0,B7-B8,C10-B8)&lt;0,"Pas de nouvelle demande de paiement possible",E10)))))</f>
        <v>Veuillez saisir ci-dessus le Taux (Taux d'aide publique initial)</v>
      </c>
      <c r="C10" s="172">
        <f ca="1">MIN(B6*B9,B7-B8)</f>
        <v>0</v>
      </c>
      <c r="D10" s="172">
        <f ca="1">IF((C10)&lt;0,B7-B8,C10)</f>
        <v>0</v>
      </c>
      <c r="E10" s="172">
        <f ca="1">IF(Dépenses!B13="Acompte (demande de paiement intermédiaire)",MIN(B7*0.8-B8,C10),D10)</f>
        <v>0</v>
      </c>
    </row>
    <row r="11" spans="1:8" x14ac:dyDescent="0.35">
      <c r="A11" s="21"/>
      <c r="B11" s="169" t="str">
        <f>IF(B10&lt;0,"Revoir votre saisie, montant de financement négatif","")</f>
        <v/>
      </c>
      <c r="C11" s="82"/>
    </row>
    <row r="12" spans="1:8" x14ac:dyDescent="0.35">
      <c r="A12" s="21"/>
      <c r="B12" s="80"/>
      <c r="H12" s="56"/>
    </row>
    <row r="13" spans="1:8" x14ac:dyDescent="0.35">
      <c r="A13" s="21"/>
      <c r="B13" s="83"/>
    </row>
    <row r="14" spans="1:8" x14ac:dyDescent="0.35">
      <c r="B14" s="56"/>
    </row>
  </sheetData>
  <sheetProtection algorithmName="SHA-512" hashValue="15VbIlg1wZuc3xc7mpC5NoziPovdIGun6TkmrynUnNVdJZ+7qUG8c0ialiK14IfM6dYbSywajKziJSCBg4u+lQ==" saltValue="ayp1/xeeA92dl0kRG4hwbQ==" spinCount="100000" sheet="1" selectLockedCell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D6EED-854E-4FE1-9D92-680A07E1C9EE}">
  <sheetPr>
    <tabColor theme="5" tint="-0.249977111117893"/>
    <pageSetUpPr fitToPage="1"/>
  </sheetPr>
  <dimension ref="A1:R57"/>
  <sheetViews>
    <sheetView topLeftCell="A9" zoomScale="90" zoomScaleNormal="90" workbookViewId="0">
      <pane xSplit="1" topLeftCell="I1" activePane="topRight" state="frozen"/>
      <selection activeCell="G12" sqref="G12"/>
      <selection pane="topRight" activeCell="K17" sqref="K17"/>
    </sheetView>
  </sheetViews>
  <sheetFormatPr baseColWidth="10" defaultRowHeight="14.5" x14ac:dyDescent="0.35"/>
  <cols>
    <col min="1" max="2" width="31.453125" customWidth="1"/>
    <col min="3" max="3" width="27.453125" customWidth="1"/>
    <col min="4" max="4" width="23.90625" customWidth="1"/>
    <col min="5" max="5" width="19.90625" customWidth="1"/>
    <col min="6" max="7" width="19.90625" style="122" customWidth="1"/>
    <col min="8" max="8" width="5.54296875" customWidth="1"/>
    <col min="9" max="9" width="26.90625" customWidth="1"/>
    <col min="10" max="10" width="19.453125" bestFit="1" customWidth="1"/>
    <col min="11" max="11" width="29.08984375" style="48" customWidth="1"/>
    <col min="12" max="12" width="21.36328125" customWidth="1"/>
    <col min="13" max="13" width="18.453125" customWidth="1"/>
    <col min="14" max="15" width="18.453125" style="122" customWidth="1"/>
    <col min="16" max="17" width="34.54296875" style="52" customWidth="1"/>
    <col min="18" max="18" width="13.54296875" style="70" customWidth="1"/>
    <col min="19" max="19" width="38.54296875" customWidth="1"/>
  </cols>
  <sheetData>
    <row r="1" spans="1:18" ht="30" x14ac:dyDescent="0.35">
      <c r="A1" s="1" t="s">
        <v>81</v>
      </c>
      <c r="B1" s="1"/>
      <c r="C1" s="28"/>
      <c r="D1" s="28"/>
      <c r="E1" s="28"/>
      <c r="F1" s="114"/>
      <c r="G1" s="114"/>
      <c r="H1" s="2"/>
      <c r="I1" s="2"/>
      <c r="J1" s="2"/>
      <c r="K1" s="47"/>
    </row>
    <row r="2" spans="1:18" ht="18" x14ac:dyDescent="0.35">
      <c r="A2" s="3" t="s">
        <v>10</v>
      </c>
      <c r="B2" s="28"/>
      <c r="C2" s="3"/>
      <c r="D2" s="4"/>
      <c r="E2" s="4"/>
      <c r="F2" s="115"/>
      <c r="G2" s="115"/>
      <c r="H2" s="2"/>
      <c r="I2" s="2"/>
      <c r="J2" s="2"/>
      <c r="K2" s="47"/>
    </row>
    <row r="3" spans="1:18" x14ac:dyDescent="0.35">
      <c r="A3" s="5" t="str">
        <f>Dépenses!A3</f>
        <v>Version V1.1 décembre 2024</v>
      </c>
      <c r="B3" s="29"/>
      <c r="C3" s="29"/>
      <c r="D3" s="36"/>
      <c r="E3" s="36"/>
      <c r="F3" s="116"/>
      <c r="G3" s="116"/>
      <c r="H3" s="6"/>
      <c r="I3" s="6"/>
      <c r="J3" s="6"/>
      <c r="K3"/>
    </row>
    <row r="4" spans="1:18" ht="25" x14ac:dyDescent="0.5">
      <c r="A4" s="7" t="s">
        <v>83</v>
      </c>
      <c r="B4" s="3"/>
      <c r="C4" s="28"/>
      <c r="D4" s="3"/>
      <c r="E4" s="3"/>
      <c r="F4" s="117"/>
      <c r="G4" s="117"/>
      <c r="H4" s="3"/>
      <c r="I4" s="3"/>
      <c r="J4" s="55"/>
      <c r="K4" s="47"/>
    </row>
    <row r="5" spans="1:18" ht="21" x14ac:dyDescent="0.5">
      <c r="A5" s="8"/>
      <c r="B5" s="30"/>
      <c r="C5" s="33"/>
      <c r="D5" s="30"/>
      <c r="E5" s="30"/>
      <c r="F5" s="118"/>
      <c r="G5" s="118"/>
      <c r="H5" s="6"/>
      <c r="I5" s="6"/>
      <c r="J5" s="6"/>
      <c r="K5"/>
    </row>
    <row r="6" spans="1:18" ht="15.5" x14ac:dyDescent="0.35">
      <c r="A6" s="177" t="s">
        <v>0</v>
      </c>
      <c r="B6" s="178"/>
      <c r="C6" s="178"/>
      <c r="D6" s="179"/>
      <c r="E6" s="38"/>
      <c r="F6" s="119"/>
      <c r="G6" s="119"/>
      <c r="H6" s="6"/>
      <c r="I6" s="6"/>
      <c r="J6" s="6"/>
      <c r="K6"/>
    </row>
    <row r="7" spans="1:18" ht="27" customHeight="1" x14ac:dyDescent="0.35">
      <c r="A7" s="15" t="s">
        <v>1</v>
      </c>
      <c r="B7" s="191">
        <f>Dépenses!B7</f>
        <v>0</v>
      </c>
      <c r="C7" s="192"/>
      <c r="D7" s="193"/>
      <c r="E7" s="38"/>
      <c r="F7" s="119"/>
      <c r="G7" s="119"/>
      <c r="H7" s="6"/>
      <c r="I7" s="6"/>
      <c r="J7" s="6"/>
      <c r="K7"/>
    </row>
    <row r="8" spans="1:18" ht="15.5" x14ac:dyDescent="0.35">
      <c r="A8" s="10"/>
      <c r="B8" s="11"/>
      <c r="C8" s="34"/>
      <c r="D8" s="9"/>
      <c r="E8" s="9"/>
      <c r="F8" s="120"/>
      <c r="G8" s="120"/>
      <c r="H8" s="6"/>
      <c r="I8" s="6"/>
      <c r="J8" s="6"/>
      <c r="K8"/>
    </row>
    <row r="9" spans="1:18" ht="15.5" x14ac:dyDescent="0.35">
      <c r="A9" s="177" t="s">
        <v>2</v>
      </c>
      <c r="B9" s="178"/>
      <c r="C9" s="178"/>
      <c r="D9" s="179"/>
      <c r="E9" s="38"/>
      <c r="F9" s="119"/>
      <c r="G9" s="119"/>
      <c r="H9" s="6"/>
      <c r="I9" s="6"/>
      <c r="J9" s="6"/>
      <c r="K9"/>
    </row>
    <row r="10" spans="1:18" ht="26.4" customHeight="1" x14ac:dyDescent="0.35">
      <c r="A10" s="15" t="s">
        <v>3</v>
      </c>
      <c r="B10" s="191">
        <f>Dépenses!B10</f>
        <v>0</v>
      </c>
      <c r="C10" s="192"/>
      <c r="D10" s="193"/>
      <c r="E10" s="38"/>
      <c r="F10" s="119"/>
      <c r="G10" s="119"/>
      <c r="H10" s="6"/>
      <c r="I10" s="6"/>
      <c r="J10" s="6"/>
      <c r="K10"/>
    </row>
    <row r="11" spans="1:18" x14ac:dyDescent="0.35">
      <c r="A11" s="17"/>
      <c r="B11" s="17"/>
      <c r="C11" s="17"/>
      <c r="D11" s="17"/>
      <c r="E11" s="17"/>
      <c r="F11" s="129"/>
      <c r="G11" s="129"/>
      <c r="H11" s="39"/>
      <c r="I11" s="39"/>
      <c r="J11" s="6"/>
    </row>
    <row r="12" spans="1:18" ht="75.650000000000006" customHeight="1" x14ac:dyDescent="0.4">
      <c r="A12" s="12" t="s">
        <v>73</v>
      </c>
      <c r="B12" s="31"/>
      <c r="C12" s="9"/>
      <c r="D12" s="37"/>
      <c r="E12" s="37"/>
      <c r="F12" s="121"/>
      <c r="G12" s="121"/>
      <c r="H12" s="37"/>
      <c r="I12" s="188" t="s">
        <v>45</v>
      </c>
      <c r="J12" s="189"/>
      <c r="K12" s="189"/>
      <c r="L12" s="189"/>
      <c r="M12" s="189"/>
      <c r="N12" s="189"/>
      <c r="O12" s="189"/>
      <c r="P12" s="190"/>
      <c r="Q12" s="152"/>
    </row>
    <row r="13" spans="1:18" ht="15.65" customHeight="1" x14ac:dyDescent="0.35">
      <c r="A13" s="13"/>
      <c r="B13" s="32"/>
      <c r="C13" s="32"/>
      <c r="D13" s="14"/>
      <c r="E13" s="14"/>
      <c r="F13" s="183" t="s">
        <v>59</v>
      </c>
      <c r="G13" s="184"/>
      <c r="H13" s="14"/>
      <c r="I13" s="14"/>
      <c r="J13" s="14"/>
      <c r="K13" s="49"/>
      <c r="N13" s="194" t="s">
        <v>59</v>
      </c>
      <c r="O13" s="195"/>
    </row>
    <row r="14" spans="1:18" ht="68.5" x14ac:dyDescent="0.35">
      <c r="A14" s="40" t="s">
        <v>26</v>
      </c>
      <c r="B14" s="40" t="s">
        <v>11</v>
      </c>
      <c r="C14" s="40" t="s">
        <v>25</v>
      </c>
      <c r="D14" s="40" t="s">
        <v>6</v>
      </c>
      <c r="E14" s="40" t="s">
        <v>5</v>
      </c>
      <c r="F14" s="126" t="s">
        <v>57</v>
      </c>
      <c r="G14" s="127" t="s">
        <v>58</v>
      </c>
      <c r="I14" s="25" t="s">
        <v>44</v>
      </c>
      <c r="J14" s="25" t="s">
        <v>13</v>
      </c>
      <c r="K14" s="25" t="s">
        <v>14</v>
      </c>
      <c r="L14" s="53" t="s">
        <v>43</v>
      </c>
      <c r="M14" s="25" t="s">
        <v>62</v>
      </c>
      <c r="N14" s="134" t="s">
        <v>57</v>
      </c>
      <c r="O14" s="134" t="s">
        <v>58</v>
      </c>
      <c r="P14" s="53" t="s">
        <v>61</v>
      </c>
      <c r="Q14" s="153" t="s">
        <v>71</v>
      </c>
    </row>
    <row r="15" spans="1:18" ht="27" customHeight="1" x14ac:dyDescent="0.35">
      <c r="A15" s="15" t="str">
        <f>Dépenses!A18</f>
        <v>Construction, gros œuvre, terrassement</v>
      </c>
      <c r="B15" s="15">
        <f>Dépenses!B18</f>
        <v>0</v>
      </c>
      <c r="C15" s="15">
        <f>Dépenses!C18</f>
        <v>0</v>
      </c>
      <c r="D15" s="15">
        <f>Dépenses!D18</f>
        <v>0</v>
      </c>
      <c r="E15" s="65">
        <f>Dépenses!E18</f>
        <v>0</v>
      </c>
      <c r="F15" s="130" t="str">
        <f>IF(ISBLANK(Dépenses!F18),"",Dépenses!F18)</f>
        <v/>
      </c>
      <c r="G15" s="130" t="str">
        <f>IF(ISBLANK(Dépenses!G18),"",Dépenses!G18)</f>
        <v/>
      </c>
      <c r="I15" s="72" t="str">
        <f t="shared" ref="I15:I17" si="0">A15</f>
        <v>Construction, gros œuvre, terrassement</v>
      </c>
      <c r="J15" s="73">
        <f>E15</f>
        <v>0</v>
      </c>
      <c r="K15" s="74"/>
      <c r="L15" s="74"/>
      <c r="M15" s="73">
        <f t="shared" ref="M15:M18" si="1">J15</f>
        <v>0</v>
      </c>
      <c r="N15" s="135" t="str">
        <f t="shared" ref="N15:O48" si="2">F15</f>
        <v/>
      </c>
      <c r="O15" s="135" t="str">
        <f>G15</f>
        <v/>
      </c>
      <c r="P15" s="74"/>
      <c r="Q15" s="74"/>
      <c r="R15" s="71">
        <f>IF(AND(ISBLANK(P15),I15&lt;&gt;0),1,0)</f>
        <v>1</v>
      </c>
    </row>
    <row r="16" spans="1:18" ht="27" customHeight="1" x14ac:dyDescent="0.35">
      <c r="A16" s="15" t="str">
        <f>Dépenses!A19</f>
        <v>Aménagements intérieurs bâtiment</v>
      </c>
      <c r="B16" s="15">
        <f>Dépenses!B19</f>
        <v>0</v>
      </c>
      <c r="C16" s="15">
        <f>Dépenses!C19</f>
        <v>0</v>
      </c>
      <c r="D16" s="15">
        <f>Dépenses!D19</f>
        <v>0</v>
      </c>
      <c r="E16" s="65">
        <f>Dépenses!E19</f>
        <v>0</v>
      </c>
      <c r="F16" s="130" t="str">
        <f>IF(ISBLANK(Dépenses!F19),"",Dépenses!F19)</f>
        <v/>
      </c>
      <c r="G16" s="130" t="str">
        <f>IF(ISBLANK(Dépenses!G19),"",Dépenses!G19)</f>
        <v/>
      </c>
      <c r="I16" s="72" t="str">
        <f t="shared" si="0"/>
        <v>Aménagements intérieurs bâtiment</v>
      </c>
      <c r="J16" s="73">
        <f>E16</f>
        <v>0</v>
      </c>
      <c r="K16" s="74"/>
      <c r="L16" s="74"/>
      <c r="M16" s="73">
        <f t="shared" si="1"/>
        <v>0</v>
      </c>
      <c r="N16" s="135" t="str">
        <f t="shared" si="2"/>
        <v/>
      </c>
      <c r="O16" s="135" t="str">
        <f t="shared" si="2"/>
        <v/>
      </c>
      <c r="P16" s="74"/>
      <c r="Q16" s="74"/>
      <c r="R16" s="71">
        <f t="shared" ref="R16:R48" si="3">IF(AND(ISBLANK(P16),I16&lt;&gt;0),1,0)</f>
        <v>1</v>
      </c>
    </row>
    <row r="17" spans="1:18" ht="27" customHeight="1" x14ac:dyDescent="0.35">
      <c r="A17" s="15" t="str">
        <f>Dépenses!A20</f>
        <v>Matériel</v>
      </c>
      <c r="B17" s="15">
        <f>Dépenses!B20</f>
        <v>0</v>
      </c>
      <c r="C17" s="15">
        <f>Dépenses!C20</f>
        <v>0</v>
      </c>
      <c r="D17" s="15">
        <f>Dépenses!D20</f>
        <v>0</v>
      </c>
      <c r="E17" s="65">
        <f>Dépenses!E20</f>
        <v>0</v>
      </c>
      <c r="F17" s="130" t="str">
        <f>IF(ISBLANK(Dépenses!F20),"",Dépenses!F20)</f>
        <v/>
      </c>
      <c r="G17" s="130" t="str">
        <f>IF(ISBLANK(Dépenses!G20),"",Dépenses!G20)</f>
        <v/>
      </c>
      <c r="I17" s="72" t="str">
        <f t="shared" si="0"/>
        <v>Matériel</v>
      </c>
      <c r="J17" s="73">
        <f>E17</f>
        <v>0</v>
      </c>
      <c r="K17" s="74"/>
      <c r="L17" s="74"/>
      <c r="M17" s="73">
        <f t="shared" si="1"/>
        <v>0</v>
      </c>
      <c r="N17" s="135" t="str">
        <f t="shared" si="2"/>
        <v/>
      </c>
      <c r="O17" s="135" t="str">
        <f t="shared" si="2"/>
        <v/>
      </c>
      <c r="P17" s="74"/>
      <c r="Q17" s="74"/>
      <c r="R17" s="71">
        <f t="shared" si="3"/>
        <v>1</v>
      </c>
    </row>
    <row r="18" spans="1:18" ht="27" customHeight="1" x14ac:dyDescent="0.35">
      <c r="A18" s="15" t="str">
        <f>Dépenses!A21</f>
        <v>Haies, alignement d'arbres et agroforesterie</v>
      </c>
      <c r="B18" s="15">
        <f>Dépenses!B21</f>
        <v>0</v>
      </c>
      <c r="C18" s="15">
        <f>Dépenses!C21</f>
        <v>0</v>
      </c>
      <c r="D18" s="15">
        <f>Dépenses!D21</f>
        <v>0</v>
      </c>
      <c r="E18" s="65">
        <f>Dépenses!E21</f>
        <v>0</v>
      </c>
      <c r="F18" s="130" t="str">
        <f>IF(ISBLANK(Dépenses!F21),"",Dépenses!F21)</f>
        <v/>
      </c>
      <c r="G18" s="130" t="str">
        <f>IF(ISBLANK(Dépenses!G21),"",Dépenses!G21)</f>
        <v/>
      </c>
      <c r="I18" s="72" t="str">
        <f t="shared" ref="I18:I48" si="4">A18</f>
        <v>Haies, alignement d'arbres et agroforesterie</v>
      </c>
      <c r="J18" s="73">
        <f t="shared" ref="J18:J48" si="5">$E18</f>
        <v>0</v>
      </c>
      <c r="K18" s="74"/>
      <c r="L18" s="74"/>
      <c r="M18" s="73">
        <f t="shared" si="1"/>
        <v>0</v>
      </c>
      <c r="N18" s="135" t="str">
        <f t="shared" si="2"/>
        <v/>
      </c>
      <c r="O18" s="135" t="str">
        <f t="shared" si="2"/>
        <v/>
      </c>
      <c r="P18" s="74"/>
      <c r="Q18" s="74"/>
      <c r="R18" s="71">
        <f t="shared" si="3"/>
        <v>1</v>
      </c>
    </row>
    <row r="19" spans="1:18" ht="27" customHeight="1" x14ac:dyDescent="0.35">
      <c r="A19" s="15">
        <f>Dépenses!A22</f>
        <v>0</v>
      </c>
      <c r="B19" s="15">
        <f>Dépenses!B22</f>
        <v>0</v>
      </c>
      <c r="C19" s="15">
        <f>Dépenses!C22</f>
        <v>0</v>
      </c>
      <c r="D19" s="15">
        <f>Dépenses!D22</f>
        <v>0</v>
      </c>
      <c r="E19" s="65">
        <f>Dépenses!E22</f>
        <v>0</v>
      </c>
      <c r="F19" s="130" t="str">
        <f>IF(ISBLANK(Dépenses!F22),"",Dépenses!F22)</f>
        <v/>
      </c>
      <c r="G19" s="130" t="str">
        <f>IF(ISBLANK(Dépenses!G22),"",Dépenses!G22)</f>
        <v/>
      </c>
      <c r="I19" s="72">
        <f t="shared" si="4"/>
        <v>0</v>
      </c>
      <c r="J19" s="73">
        <f t="shared" si="5"/>
        <v>0</v>
      </c>
      <c r="K19" s="74"/>
      <c r="L19" s="74"/>
      <c r="M19" s="73">
        <f t="shared" ref="M19:M48" si="6">J19</f>
        <v>0</v>
      </c>
      <c r="N19" s="135" t="str">
        <f t="shared" si="2"/>
        <v/>
      </c>
      <c r="O19" s="135" t="str">
        <f t="shared" si="2"/>
        <v/>
      </c>
      <c r="P19" s="74"/>
      <c r="Q19" s="74"/>
      <c r="R19" s="71">
        <f t="shared" si="3"/>
        <v>0</v>
      </c>
    </row>
    <row r="20" spans="1:18" ht="27" customHeight="1" x14ac:dyDescent="0.35">
      <c r="A20" s="15">
        <f>Dépenses!A23</f>
        <v>0</v>
      </c>
      <c r="B20" s="15">
        <f>Dépenses!B23</f>
        <v>0</v>
      </c>
      <c r="C20" s="15">
        <f>Dépenses!C23</f>
        <v>0</v>
      </c>
      <c r="D20" s="15">
        <f>Dépenses!D23</f>
        <v>0</v>
      </c>
      <c r="E20" s="65">
        <f>Dépenses!E23</f>
        <v>0</v>
      </c>
      <c r="F20" s="130" t="str">
        <f>IF(ISBLANK(Dépenses!F23),"",Dépenses!F23)</f>
        <v/>
      </c>
      <c r="G20" s="130" t="str">
        <f>IF(ISBLANK(Dépenses!G23),"",Dépenses!G23)</f>
        <v/>
      </c>
      <c r="I20" s="72">
        <f t="shared" si="4"/>
        <v>0</v>
      </c>
      <c r="J20" s="73">
        <f t="shared" si="5"/>
        <v>0</v>
      </c>
      <c r="K20" s="74"/>
      <c r="L20" s="74"/>
      <c r="M20" s="73">
        <f t="shared" si="6"/>
        <v>0</v>
      </c>
      <c r="N20" s="135" t="str">
        <f t="shared" si="2"/>
        <v/>
      </c>
      <c r="O20" s="135" t="str">
        <f t="shared" si="2"/>
        <v/>
      </c>
      <c r="P20" s="74"/>
      <c r="Q20" s="74"/>
      <c r="R20" s="71">
        <f t="shared" si="3"/>
        <v>0</v>
      </c>
    </row>
    <row r="21" spans="1:18" ht="27" customHeight="1" x14ac:dyDescent="0.35">
      <c r="A21" s="15">
        <f>Dépenses!A24</f>
        <v>0</v>
      </c>
      <c r="B21" s="15">
        <f>Dépenses!B24</f>
        <v>0</v>
      </c>
      <c r="C21" s="15">
        <f>Dépenses!C24</f>
        <v>0</v>
      </c>
      <c r="D21" s="15">
        <f>Dépenses!D24</f>
        <v>0</v>
      </c>
      <c r="E21" s="65">
        <f>Dépenses!E24</f>
        <v>0</v>
      </c>
      <c r="F21" s="130" t="str">
        <f>IF(ISBLANK(Dépenses!F24),"",Dépenses!F24)</f>
        <v/>
      </c>
      <c r="G21" s="130" t="str">
        <f>IF(ISBLANK(Dépenses!G24),"",Dépenses!G24)</f>
        <v/>
      </c>
      <c r="I21" s="72">
        <f t="shared" si="4"/>
        <v>0</v>
      </c>
      <c r="J21" s="73">
        <f t="shared" si="5"/>
        <v>0</v>
      </c>
      <c r="K21" s="74"/>
      <c r="L21" s="74"/>
      <c r="M21" s="73">
        <f t="shared" si="6"/>
        <v>0</v>
      </c>
      <c r="N21" s="135" t="str">
        <f t="shared" si="2"/>
        <v/>
      </c>
      <c r="O21" s="135" t="str">
        <f t="shared" si="2"/>
        <v/>
      </c>
      <c r="P21" s="74"/>
      <c r="Q21" s="74"/>
      <c r="R21" s="71">
        <f t="shared" si="3"/>
        <v>0</v>
      </c>
    </row>
    <row r="22" spans="1:18" ht="27" customHeight="1" x14ac:dyDescent="0.35">
      <c r="A22" s="15">
        <f>Dépenses!A25</f>
        <v>0</v>
      </c>
      <c r="B22" s="15">
        <f>Dépenses!B25</f>
        <v>0</v>
      </c>
      <c r="C22" s="15">
        <f>Dépenses!C25</f>
        <v>0</v>
      </c>
      <c r="D22" s="15">
        <f>Dépenses!D25</f>
        <v>0</v>
      </c>
      <c r="E22" s="65">
        <f>Dépenses!E25</f>
        <v>0</v>
      </c>
      <c r="F22" s="130" t="str">
        <f>IF(ISBLANK(Dépenses!F25),"",Dépenses!F25)</f>
        <v/>
      </c>
      <c r="G22" s="130" t="str">
        <f>IF(ISBLANK(Dépenses!G25),"",Dépenses!G25)</f>
        <v/>
      </c>
      <c r="I22" s="72">
        <f t="shared" si="4"/>
        <v>0</v>
      </c>
      <c r="J22" s="73">
        <f t="shared" si="5"/>
        <v>0</v>
      </c>
      <c r="K22" s="74"/>
      <c r="L22" s="74"/>
      <c r="M22" s="73">
        <f t="shared" si="6"/>
        <v>0</v>
      </c>
      <c r="N22" s="135" t="str">
        <f t="shared" si="2"/>
        <v/>
      </c>
      <c r="O22" s="135" t="str">
        <f t="shared" si="2"/>
        <v/>
      </c>
      <c r="P22" s="74"/>
      <c r="Q22" s="74"/>
      <c r="R22" s="71">
        <f t="shared" si="3"/>
        <v>0</v>
      </c>
    </row>
    <row r="23" spans="1:18" ht="27" customHeight="1" x14ac:dyDescent="0.35">
      <c r="A23" s="15">
        <f>Dépenses!A26</f>
        <v>0</v>
      </c>
      <c r="B23" s="15">
        <f>Dépenses!B26</f>
        <v>0</v>
      </c>
      <c r="C23" s="15">
        <f>Dépenses!C26</f>
        <v>0</v>
      </c>
      <c r="D23" s="15">
        <f>Dépenses!D26</f>
        <v>0</v>
      </c>
      <c r="E23" s="65">
        <f>Dépenses!E26</f>
        <v>0</v>
      </c>
      <c r="F23" s="130" t="str">
        <f>IF(ISBLANK(Dépenses!F26),"",Dépenses!F26)</f>
        <v/>
      </c>
      <c r="G23" s="130" t="str">
        <f>IF(ISBLANK(Dépenses!G26),"",Dépenses!G26)</f>
        <v/>
      </c>
      <c r="I23" s="72">
        <f t="shared" si="4"/>
        <v>0</v>
      </c>
      <c r="J23" s="73">
        <f t="shared" si="5"/>
        <v>0</v>
      </c>
      <c r="K23" s="74"/>
      <c r="L23" s="74"/>
      <c r="M23" s="73">
        <f t="shared" si="6"/>
        <v>0</v>
      </c>
      <c r="N23" s="135" t="str">
        <f t="shared" si="2"/>
        <v/>
      </c>
      <c r="O23" s="135" t="str">
        <f t="shared" si="2"/>
        <v/>
      </c>
      <c r="P23" s="74"/>
      <c r="Q23" s="74"/>
      <c r="R23" s="71">
        <f t="shared" si="3"/>
        <v>0</v>
      </c>
    </row>
    <row r="24" spans="1:18" ht="27" customHeight="1" x14ac:dyDescent="0.35">
      <c r="A24" s="15">
        <f>Dépenses!A27</f>
        <v>0</v>
      </c>
      <c r="B24" s="15">
        <f>Dépenses!B27</f>
        <v>0</v>
      </c>
      <c r="C24" s="15">
        <f>Dépenses!C27</f>
        <v>0</v>
      </c>
      <c r="D24" s="15">
        <f>Dépenses!D27</f>
        <v>0</v>
      </c>
      <c r="E24" s="65">
        <f>Dépenses!E27</f>
        <v>0</v>
      </c>
      <c r="F24" s="130" t="str">
        <f>IF(ISBLANK(Dépenses!F27),"",Dépenses!F27)</f>
        <v/>
      </c>
      <c r="G24" s="130" t="str">
        <f>IF(ISBLANK(Dépenses!G27),"",Dépenses!G27)</f>
        <v/>
      </c>
      <c r="I24" s="72">
        <f t="shared" si="4"/>
        <v>0</v>
      </c>
      <c r="J24" s="73">
        <f t="shared" si="5"/>
        <v>0</v>
      </c>
      <c r="K24" s="74"/>
      <c r="L24" s="74"/>
      <c r="M24" s="73">
        <f t="shared" si="6"/>
        <v>0</v>
      </c>
      <c r="N24" s="135" t="str">
        <f t="shared" si="2"/>
        <v/>
      </c>
      <c r="O24" s="135" t="str">
        <f t="shared" si="2"/>
        <v/>
      </c>
      <c r="P24" s="74"/>
      <c r="Q24" s="74"/>
      <c r="R24" s="71">
        <f t="shared" si="3"/>
        <v>0</v>
      </c>
    </row>
    <row r="25" spans="1:18" ht="27" customHeight="1" x14ac:dyDescent="0.35">
      <c r="A25" s="15">
        <f>Dépenses!A28</f>
        <v>0</v>
      </c>
      <c r="B25" s="15">
        <f>Dépenses!B28</f>
        <v>0</v>
      </c>
      <c r="C25" s="15">
        <f>Dépenses!C28</f>
        <v>0</v>
      </c>
      <c r="D25" s="15">
        <f>Dépenses!D28</f>
        <v>0</v>
      </c>
      <c r="E25" s="65">
        <f>Dépenses!E28</f>
        <v>0</v>
      </c>
      <c r="F25" s="130" t="str">
        <f>IF(ISBLANK(Dépenses!F28),"",Dépenses!F28)</f>
        <v/>
      </c>
      <c r="G25" s="130" t="str">
        <f>IF(ISBLANK(Dépenses!G28),"",Dépenses!G28)</f>
        <v/>
      </c>
      <c r="I25" s="72">
        <f t="shared" si="4"/>
        <v>0</v>
      </c>
      <c r="J25" s="73">
        <f t="shared" si="5"/>
        <v>0</v>
      </c>
      <c r="K25" s="74"/>
      <c r="L25" s="74"/>
      <c r="M25" s="73">
        <f t="shared" si="6"/>
        <v>0</v>
      </c>
      <c r="N25" s="135" t="str">
        <f t="shared" si="2"/>
        <v/>
      </c>
      <c r="O25" s="135" t="str">
        <f t="shared" si="2"/>
        <v/>
      </c>
      <c r="P25" s="74"/>
      <c r="Q25" s="74"/>
      <c r="R25" s="71">
        <f t="shared" si="3"/>
        <v>0</v>
      </c>
    </row>
    <row r="26" spans="1:18" ht="27" customHeight="1" x14ac:dyDescent="0.35">
      <c r="A26" s="15">
        <f>Dépenses!A29</f>
        <v>0</v>
      </c>
      <c r="B26" s="15">
        <f>Dépenses!B29</f>
        <v>0</v>
      </c>
      <c r="C26" s="15">
        <f>Dépenses!C29</f>
        <v>0</v>
      </c>
      <c r="D26" s="15">
        <f>Dépenses!D29</f>
        <v>0</v>
      </c>
      <c r="E26" s="65">
        <f>Dépenses!E29</f>
        <v>0</v>
      </c>
      <c r="F26" s="130" t="str">
        <f>IF(ISBLANK(Dépenses!F29),"",Dépenses!F29)</f>
        <v/>
      </c>
      <c r="G26" s="130" t="str">
        <f>IF(ISBLANK(Dépenses!G29),"",Dépenses!G29)</f>
        <v/>
      </c>
      <c r="I26" s="72">
        <f t="shared" si="4"/>
        <v>0</v>
      </c>
      <c r="J26" s="73">
        <f t="shared" si="5"/>
        <v>0</v>
      </c>
      <c r="K26" s="74"/>
      <c r="L26" s="74"/>
      <c r="M26" s="73">
        <f t="shared" si="6"/>
        <v>0</v>
      </c>
      <c r="N26" s="135" t="str">
        <f t="shared" si="2"/>
        <v/>
      </c>
      <c r="O26" s="135" t="str">
        <f t="shared" si="2"/>
        <v/>
      </c>
      <c r="P26" s="74"/>
      <c r="Q26" s="74"/>
      <c r="R26" s="71">
        <f t="shared" si="3"/>
        <v>0</v>
      </c>
    </row>
    <row r="27" spans="1:18" ht="27" customHeight="1" x14ac:dyDescent="0.35">
      <c r="A27" s="15">
        <f>Dépenses!A30</f>
        <v>0</v>
      </c>
      <c r="B27" s="15">
        <f>Dépenses!B30</f>
        <v>0</v>
      </c>
      <c r="C27" s="15">
        <f>Dépenses!C30</f>
        <v>0</v>
      </c>
      <c r="D27" s="15">
        <f>Dépenses!D30</f>
        <v>0</v>
      </c>
      <c r="E27" s="65">
        <f>Dépenses!E30</f>
        <v>0</v>
      </c>
      <c r="F27" s="130" t="str">
        <f>IF(ISBLANK(Dépenses!F30),"",Dépenses!F30)</f>
        <v/>
      </c>
      <c r="G27" s="130" t="str">
        <f>IF(ISBLANK(Dépenses!G30),"",Dépenses!G30)</f>
        <v/>
      </c>
      <c r="I27" s="72">
        <f t="shared" si="4"/>
        <v>0</v>
      </c>
      <c r="J27" s="73">
        <f t="shared" si="5"/>
        <v>0</v>
      </c>
      <c r="K27" s="74"/>
      <c r="L27" s="74"/>
      <c r="M27" s="73">
        <f t="shared" si="6"/>
        <v>0</v>
      </c>
      <c r="N27" s="135" t="str">
        <f t="shared" si="2"/>
        <v/>
      </c>
      <c r="O27" s="135" t="str">
        <f t="shared" si="2"/>
        <v/>
      </c>
      <c r="P27" s="74"/>
      <c r="Q27" s="74"/>
      <c r="R27" s="71">
        <f t="shared" si="3"/>
        <v>0</v>
      </c>
    </row>
    <row r="28" spans="1:18" ht="27" customHeight="1" x14ac:dyDescent="0.35">
      <c r="A28" s="15">
        <f>Dépenses!A31</f>
        <v>0</v>
      </c>
      <c r="B28" s="15">
        <f>Dépenses!B31</f>
        <v>0</v>
      </c>
      <c r="C28" s="15">
        <f>Dépenses!C31</f>
        <v>0</v>
      </c>
      <c r="D28" s="15">
        <f>Dépenses!D31</f>
        <v>0</v>
      </c>
      <c r="E28" s="65">
        <f>Dépenses!E31</f>
        <v>0</v>
      </c>
      <c r="F28" s="130" t="str">
        <f>IF(ISBLANK(Dépenses!F31),"",Dépenses!F31)</f>
        <v/>
      </c>
      <c r="G28" s="130" t="str">
        <f>IF(ISBLANK(Dépenses!G31),"",Dépenses!G31)</f>
        <v/>
      </c>
      <c r="I28" s="72">
        <f t="shared" si="4"/>
        <v>0</v>
      </c>
      <c r="J28" s="73">
        <f t="shared" si="5"/>
        <v>0</v>
      </c>
      <c r="K28" s="74"/>
      <c r="L28" s="74"/>
      <c r="M28" s="73">
        <f t="shared" si="6"/>
        <v>0</v>
      </c>
      <c r="N28" s="135" t="str">
        <f t="shared" si="2"/>
        <v/>
      </c>
      <c r="O28" s="135" t="str">
        <f t="shared" si="2"/>
        <v/>
      </c>
      <c r="P28" s="74"/>
      <c r="Q28" s="74"/>
      <c r="R28" s="71">
        <f t="shared" si="3"/>
        <v>0</v>
      </c>
    </row>
    <row r="29" spans="1:18" ht="27" customHeight="1" x14ac:dyDescent="0.35">
      <c r="A29" s="15">
        <f>Dépenses!A32</f>
        <v>0</v>
      </c>
      <c r="B29" s="15">
        <f>Dépenses!B32</f>
        <v>0</v>
      </c>
      <c r="C29" s="15">
        <f>Dépenses!C32</f>
        <v>0</v>
      </c>
      <c r="D29" s="15">
        <f>Dépenses!D32</f>
        <v>0</v>
      </c>
      <c r="E29" s="65">
        <f>Dépenses!E32</f>
        <v>0</v>
      </c>
      <c r="F29" s="130" t="str">
        <f>IF(ISBLANK(Dépenses!F32),"",Dépenses!F32)</f>
        <v/>
      </c>
      <c r="G29" s="130" t="str">
        <f>IF(ISBLANK(Dépenses!G32),"",Dépenses!G32)</f>
        <v/>
      </c>
      <c r="I29" s="72">
        <f t="shared" si="4"/>
        <v>0</v>
      </c>
      <c r="J29" s="73">
        <f t="shared" si="5"/>
        <v>0</v>
      </c>
      <c r="K29" s="74"/>
      <c r="L29" s="74"/>
      <c r="M29" s="73">
        <f t="shared" si="6"/>
        <v>0</v>
      </c>
      <c r="N29" s="135" t="str">
        <f t="shared" si="2"/>
        <v/>
      </c>
      <c r="O29" s="135" t="str">
        <f t="shared" si="2"/>
        <v/>
      </c>
      <c r="P29" s="74"/>
      <c r="Q29" s="74"/>
      <c r="R29" s="71">
        <f t="shared" si="3"/>
        <v>0</v>
      </c>
    </row>
    <row r="30" spans="1:18" ht="27" customHeight="1" x14ac:dyDescent="0.35">
      <c r="A30" s="15">
        <f>Dépenses!A33</f>
        <v>0</v>
      </c>
      <c r="B30" s="15">
        <f>Dépenses!B33</f>
        <v>0</v>
      </c>
      <c r="C30" s="15">
        <f>Dépenses!C33</f>
        <v>0</v>
      </c>
      <c r="D30" s="15">
        <f>Dépenses!D33</f>
        <v>0</v>
      </c>
      <c r="E30" s="65">
        <f>Dépenses!E33</f>
        <v>0</v>
      </c>
      <c r="F30" s="130" t="str">
        <f>IF(ISBLANK(Dépenses!F33),"",Dépenses!F33)</f>
        <v/>
      </c>
      <c r="G30" s="130" t="str">
        <f>IF(ISBLANK(Dépenses!G33),"",Dépenses!G33)</f>
        <v/>
      </c>
      <c r="I30" s="72">
        <f t="shared" si="4"/>
        <v>0</v>
      </c>
      <c r="J30" s="73">
        <f t="shared" si="5"/>
        <v>0</v>
      </c>
      <c r="K30" s="74"/>
      <c r="L30" s="74"/>
      <c r="M30" s="73">
        <f t="shared" si="6"/>
        <v>0</v>
      </c>
      <c r="N30" s="135" t="str">
        <f t="shared" si="2"/>
        <v/>
      </c>
      <c r="O30" s="135" t="str">
        <f t="shared" si="2"/>
        <v/>
      </c>
      <c r="P30" s="74"/>
      <c r="Q30" s="74"/>
      <c r="R30" s="71">
        <f t="shared" si="3"/>
        <v>0</v>
      </c>
    </row>
    <row r="31" spans="1:18" ht="27" customHeight="1" x14ac:dyDescent="0.35">
      <c r="A31" s="15">
        <f>Dépenses!A34</f>
        <v>0</v>
      </c>
      <c r="B31" s="15">
        <f>Dépenses!B34</f>
        <v>0</v>
      </c>
      <c r="C31" s="15">
        <f>Dépenses!C34</f>
        <v>0</v>
      </c>
      <c r="D31" s="15">
        <f>Dépenses!D34</f>
        <v>0</v>
      </c>
      <c r="E31" s="65">
        <f>Dépenses!E34</f>
        <v>0</v>
      </c>
      <c r="F31" s="130" t="str">
        <f>IF(ISBLANK(Dépenses!F34),"",Dépenses!F34)</f>
        <v/>
      </c>
      <c r="G31" s="130" t="str">
        <f>IF(ISBLANK(Dépenses!G34),"",Dépenses!G34)</f>
        <v/>
      </c>
      <c r="I31" s="72">
        <f t="shared" si="4"/>
        <v>0</v>
      </c>
      <c r="J31" s="73">
        <f t="shared" si="5"/>
        <v>0</v>
      </c>
      <c r="K31" s="74"/>
      <c r="L31" s="74"/>
      <c r="M31" s="73">
        <f t="shared" si="6"/>
        <v>0</v>
      </c>
      <c r="N31" s="135" t="str">
        <f t="shared" si="2"/>
        <v/>
      </c>
      <c r="O31" s="135" t="str">
        <f t="shared" si="2"/>
        <v/>
      </c>
      <c r="P31" s="74"/>
      <c r="Q31" s="74"/>
      <c r="R31" s="71">
        <f t="shared" si="3"/>
        <v>0</v>
      </c>
    </row>
    <row r="32" spans="1:18" ht="27" customHeight="1" x14ac:dyDescent="0.35">
      <c r="A32" s="15">
        <f>Dépenses!A35</f>
        <v>0</v>
      </c>
      <c r="B32" s="15">
        <f>Dépenses!B35</f>
        <v>0</v>
      </c>
      <c r="C32" s="15">
        <f>Dépenses!C35</f>
        <v>0</v>
      </c>
      <c r="D32" s="15">
        <f>Dépenses!D35</f>
        <v>0</v>
      </c>
      <c r="E32" s="65">
        <f>Dépenses!E35</f>
        <v>0</v>
      </c>
      <c r="F32" s="130" t="str">
        <f>IF(ISBLANK(Dépenses!F35),"",Dépenses!F35)</f>
        <v/>
      </c>
      <c r="G32" s="130" t="str">
        <f>IF(ISBLANK(Dépenses!G35),"",Dépenses!G35)</f>
        <v/>
      </c>
      <c r="I32" s="72">
        <f t="shared" si="4"/>
        <v>0</v>
      </c>
      <c r="J32" s="73">
        <f t="shared" si="5"/>
        <v>0</v>
      </c>
      <c r="K32" s="74"/>
      <c r="L32" s="74"/>
      <c r="M32" s="73">
        <f t="shared" si="6"/>
        <v>0</v>
      </c>
      <c r="N32" s="135" t="str">
        <f t="shared" si="2"/>
        <v/>
      </c>
      <c r="O32" s="135" t="str">
        <f t="shared" si="2"/>
        <v/>
      </c>
      <c r="P32" s="74"/>
      <c r="Q32" s="74"/>
      <c r="R32" s="71">
        <f t="shared" si="3"/>
        <v>0</v>
      </c>
    </row>
    <row r="33" spans="1:18" ht="27" customHeight="1" x14ac:dyDescent="0.35">
      <c r="A33" s="15">
        <f>Dépenses!A36</f>
        <v>0</v>
      </c>
      <c r="B33" s="15">
        <f>Dépenses!B36</f>
        <v>0</v>
      </c>
      <c r="C33" s="15">
        <f>Dépenses!C36</f>
        <v>0</v>
      </c>
      <c r="D33" s="15">
        <f>Dépenses!D36</f>
        <v>0</v>
      </c>
      <c r="E33" s="65">
        <f>Dépenses!E36</f>
        <v>0</v>
      </c>
      <c r="F33" s="130" t="str">
        <f>IF(ISBLANK(Dépenses!F36),"",Dépenses!F36)</f>
        <v/>
      </c>
      <c r="G33" s="130" t="str">
        <f>IF(ISBLANK(Dépenses!G36),"",Dépenses!G36)</f>
        <v/>
      </c>
      <c r="I33" s="72">
        <f t="shared" si="4"/>
        <v>0</v>
      </c>
      <c r="J33" s="73">
        <f t="shared" si="5"/>
        <v>0</v>
      </c>
      <c r="K33" s="74"/>
      <c r="L33" s="74"/>
      <c r="M33" s="73">
        <f t="shared" si="6"/>
        <v>0</v>
      </c>
      <c r="N33" s="135" t="str">
        <f t="shared" si="2"/>
        <v/>
      </c>
      <c r="O33" s="135" t="str">
        <f t="shared" si="2"/>
        <v/>
      </c>
      <c r="P33" s="74"/>
      <c r="Q33" s="74"/>
      <c r="R33" s="71">
        <f t="shared" si="3"/>
        <v>0</v>
      </c>
    </row>
    <row r="34" spans="1:18" ht="27" customHeight="1" x14ac:dyDescent="0.35">
      <c r="A34" s="15">
        <f>Dépenses!A37</f>
        <v>0</v>
      </c>
      <c r="B34" s="15">
        <f>Dépenses!B37</f>
        <v>0</v>
      </c>
      <c r="C34" s="15">
        <f>Dépenses!C37</f>
        <v>0</v>
      </c>
      <c r="D34" s="15">
        <f>Dépenses!D37</f>
        <v>0</v>
      </c>
      <c r="E34" s="65">
        <f>Dépenses!E37</f>
        <v>0</v>
      </c>
      <c r="F34" s="130" t="str">
        <f>IF(ISBLANK(Dépenses!F37),"",Dépenses!F37)</f>
        <v/>
      </c>
      <c r="G34" s="130" t="str">
        <f>IF(ISBLANK(Dépenses!G37),"",Dépenses!G37)</f>
        <v/>
      </c>
      <c r="I34" s="72">
        <f t="shared" si="4"/>
        <v>0</v>
      </c>
      <c r="J34" s="73">
        <f t="shared" si="5"/>
        <v>0</v>
      </c>
      <c r="K34" s="74"/>
      <c r="L34" s="74"/>
      <c r="M34" s="73">
        <f t="shared" si="6"/>
        <v>0</v>
      </c>
      <c r="N34" s="135" t="str">
        <f t="shared" si="2"/>
        <v/>
      </c>
      <c r="O34" s="135" t="str">
        <f t="shared" si="2"/>
        <v/>
      </c>
      <c r="P34" s="74"/>
      <c r="Q34" s="74"/>
      <c r="R34" s="71">
        <f t="shared" si="3"/>
        <v>0</v>
      </c>
    </row>
    <row r="35" spans="1:18" ht="27" customHeight="1" x14ac:dyDescent="0.35">
      <c r="A35" s="15">
        <f>Dépenses!A38</f>
        <v>0</v>
      </c>
      <c r="B35" s="15">
        <f>Dépenses!B38</f>
        <v>0</v>
      </c>
      <c r="C35" s="15">
        <f>Dépenses!C38</f>
        <v>0</v>
      </c>
      <c r="D35" s="15">
        <f>Dépenses!D38</f>
        <v>0</v>
      </c>
      <c r="E35" s="65">
        <f>Dépenses!E38</f>
        <v>0</v>
      </c>
      <c r="F35" s="130" t="str">
        <f>IF(ISBLANK(Dépenses!F38),"",Dépenses!F38)</f>
        <v/>
      </c>
      <c r="G35" s="130" t="str">
        <f>IF(ISBLANK(Dépenses!G38),"",Dépenses!G38)</f>
        <v/>
      </c>
      <c r="I35" s="72">
        <f t="shared" si="4"/>
        <v>0</v>
      </c>
      <c r="J35" s="73">
        <f t="shared" si="5"/>
        <v>0</v>
      </c>
      <c r="K35" s="74"/>
      <c r="L35" s="74"/>
      <c r="M35" s="73">
        <f t="shared" si="6"/>
        <v>0</v>
      </c>
      <c r="N35" s="135" t="str">
        <f t="shared" si="2"/>
        <v/>
      </c>
      <c r="O35" s="135" t="str">
        <f t="shared" si="2"/>
        <v/>
      </c>
      <c r="P35" s="74"/>
      <c r="Q35" s="74"/>
      <c r="R35" s="71">
        <f t="shared" si="3"/>
        <v>0</v>
      </c>
    </row>
    <row r="36" spans="1:18" ht="27" customHeight="1" x14ac:dyDescent="0.35">
      <c r="A36" s="15">
        <f>Dépenses!A39</f>
        <v>0</v>
      </c>
      <c r="B36" s="15">
        <f>Dépenses!B39</f>
        <v>0</v>
      </c>
      <c r="C36" s="15">
        <f>Dépenses!C39</f>
        <v>0</v>
      </c>
      <c r="D36" s="15">
        <f>Dépenses!D39</f>
        <v>0</v>
      </c>
      <c r="E36" s="65">
        <f>Dépenses!E39</f>
        <v>0</v>
      </c>
      <c r="F36" s="130" t="str">
        <f>IF(ISBLANK(Dépenses!F39),"",Dépenses!F39)</f>
        <v/>
      </c>
      <c r="G36" s="130" t="str">
        <f>IF(ISBLANK(Dépenses!G39),"",Dépenses!G39)</f>
        <v/>
      </c>
      <c r="I36" s="72">
        <f t="shared" si="4"/>
        <v>0</v>
      </c>
      <c r="J36" s="73">
        <f t="shared" si="5"/>
        <v>0</v>
      </c>
      <c r="K36" s="74"/>
      <c r="L36" s="74"/>
      <c r="M36" s="73">
        <f t="shared" si="6"/>
        <v>0</v>
      </c>
      <c r="N36" s="135" t="str">
        <f t="shared" si="2"/>
        <v/>
      </c>
      <c r="O36" s="135" t="str">
        <f t="shared" si="2"/>
        <v/>
      </c>
      <c r="P36" s="74"/>
      <c r="Q36" s="74"/>
      <c r="R36" s="71">
        <f t="shared" si="3"/>
        <v>0</v>
      </c>
    </row>
    <row r="37" spans="1:18" ht="15.5" x14ac:dyDescent="0.35">
      <c r="A37" s="15">
        <f>Dépenses!A40</f>
        <v>0</v>
      </c>
      <c r="B37" s="15">
        <f>Dépenses!B40</f>
        <v>0</v>
      </c>
      <c r="C37" s="15">
        <f>Dépenses!C40</f>
        <v>0</v>
      </c>
      <c r="D37" s="15">
        <f>Dépenses!D40</f>
        <v>0</v>
      </c>
      <c r="E37" s="65">
        <f>Dépenses!E40</f>
        <v>0</v>
      </c>
      <c r="F37" s="130" t="str">
        <f>IF(ISBLANK(Dépenses!F40),"",Dépenses!F40)</f>
        <v/>
      </c>
      <c r="G37" s="130" t="str">
        <f>IF(ISBLANK(Dépenses!G40),"",Dépenses!G40)</f>
        <v/>
      </c>
      <c r="I37" s="72">
        <f t="shared" si="4"/>
        <v>0</v>
      </c>
      <c r="J37" s="73">
        <f t="shared" si="5"/>
        <v>0</v>
      </c>
      <c r="K37" s="74"/>
      <c r="L37" s="74"/>
      <c r="M37" s="73">
        <f t="shared" si="6"/>
        <v>0</v>
      </c>
      <c r="N37" s="135" t="str">
        <f t="shared" si="2"/>
        <v/>
      </c>
      <c r="O37" s="135" t="str">
        <f t="shared" si="2"/>
        <v/>
      </c>
      <c r="P37" s="74"/>
      <c r="Q37" s="74"/>
      <c r="R37" s="71">
        <f t="shared" si="3"/>
        <v>0</v>
      </c>
    </row>
    <row r="38" spans="1:18" ht="27" customHeight="1" x14ac:dyDescent="0.35">
      <c r="A38" s="15">
        <f>Dépenses!A41</f>
        <v>0</v>
      </c>
      <c r="B38" s="15">
        <f>Dépenses!B41</f>
        <v>0</v>
      </c>
      <c r="C38" s="15">
        <f>Dépenses!C41</f>
        <v>0</v>
      </c>
      <c r="D38" s="15">
        <f>Dépenses!D41</f>
        <v>0</v>
      </c>
      <c r="E38" s="65">
        <f>Dépenses!E41</f>
        <v>0</v>
      </c>
      <c r="F38" s="130" t="str">
        <f>IF(ISBLANK(Dépenses!F41),"",Dépenses!F41)</f>
        <v/>
      </c>
      <c r="G38" s="130" t="str">
        <f>IF(ISBLANK(Dépenses!G41),"",Dépenses!G41)</f>
        <v/>
      </c>
      <c r="I38" s="72">
        <f t="shared" si="4"/>
        <v>0</v>
      </c>
      <c r="J38" s="73">
        <f t="shared" si="5"/>
        <v>0</v>
      </c>
      <c r="K38" s="74"/>
      <c r="L38" s="74"/>
      <c r="M38" s="73">
        <f t="shared" si="6"/>
        <v>0</v>
      </c>
      <c r="N38" s="135" t="str">
        <f t="shared" si="2"/>
        <v/>
      </c>
      <c r="O38" s="135" t="str">
        <f t="shared" si="2"/>
        <v/>
      </c>
      <c r="P38" s="74"/>
      <c r="Q38" s="74"/>
      <c r="R38" s="71">
        <f t="shared" si="3"/>
        <v>0</v>
      </c>
    </row>
    <row r="39" spans="1:18" ht="27" customHeight="1" x14ac:dyDescent="0.35">
      <c r="A39" s="15">
        <f>Dépenses!A42</f>
        <v>0</v>
      </c>
      <c r="B39" s="15">
        <f>Dépenses!B42</f>
        <v>0</v>
      </c>
      <c r="C39" s="15">
        <f>Dépenses!C42</f>
        <v>0</v>
      </c>
      <c r="D39" s="15">
        <f>Dépenses!D42</f>
        <v>0</v>
      </c>
      <c r="E39" s="65">
        <f>Dépenses!E42</f>
        <v>0</v>
      </c>
      <c r="F39" s="130" t="str">
        <f>IF(ISBLANK(Dépenses!F42),"",Dépenses!F42)</f>
        <v/>
      </c>
      <c r="G39" s="130" t="str">
        <f>IF(ISBLANK(Dépenses!G42),"",Dépenses!G42)</f>
        <v/>
      </c>
      <c r="I39" s="72">
        <f t="shared" si="4"/>
        <v>0</v>
      </c>
      <c r="J39" s="73">
        <f t="shared" si="5"/>
        <v>0</v>
      </c>
      <c r="K39" s="74"/>
      <c r="L39" s="74"/>
      <c r="M39" s="73">
        <f t="shared" si="6"/>
        <v>0</v>
      </c>
      <c r="N39" s="135" t="str">
        <f t="shared" si="2"/>
        <v/>
      </c>
      <c r="O39" s="135" t="str">
        <f t="shared" si="2"/>
        <v/>
      </c>
      <c r="P39" s="74"/>
      <c r="Q39" s="74"/>
      <c r="R39" s="71">
        <f t="shared" si="3"/>
        <v>0</v>
      </c>
    </row>
    <row r="40" spans="1:18" ht="27" customHeight="1" x14ac:dyDescent="0.35">
      <c r="A40" s="15">
        <f>Dépenses!A43</f>
        <v>0</v>
      </c>
      <c r="B40" s="15">
        <f>Dépenses!B43</f>
        <v>0</v>
      </c>
      <c r="C40" s="15">
        <f>Dépenses!C43</f>
        <v>0</v>
      </c>
      <c r="D40" s="15">
        <f>Dépenses!D43</f>
        <v>0</v>
      </c>
      <c r="E40" s="65">
        <f>Dépenses!E43</f>
        <v>0</v>
      </c>
      <c r="F40" s="130" t="str">
        <f>IF(ISBLANK(Dépenses!F43),"",Dépenses!F43)</f>
        <v/>
      </c>
      <c r="G40" s="130" t="str">
        <f>IF(ISBLANK(Dépenses!G43),"",Dépenses!G43)</f>
        <v/>
      </c>
      <c r="I40" s="72">
        <f t="shared" si="4"/>
        <v>0</v>
      </c>
      <c r="J40" s="73">
        <f t="shared" si="5"/>
        <v>0</v>
      </c>
      <c r="K40" s="74"/>
      <c r="L40" s="74"/>
      <c r="M40" s="73">
        <f t="shared" si="6"/>
        <v>0</v>
      </c>
      <c r="N40" s="135" t="str">
        <f t="shared" si="2"/>
        <v/>
      </c>
      <c r="O40" s="135" t="str">
        <f t="shared" si="2"/>
        <v/>
      </c>
      <c r="P40" s="74"/>
      <c r="Q40" s="74"/>
      <c r="R40" s="71">
        <f t="shared" si="3"/>
        <v>0</v>
      </c>
    </row>
    <row r="41" spans="1:18" ht="27" customHeight="1" x14ac:dyDescent="0.35">
      <c r="A41" s="15">
        <f>Dépenses!A44</f>
        <v>0</v>
      </c>
      <c r="B41" s="15">
        <f>Dépenses!B44</f>
        <v>0</v>
      </c>
      <c r="C41" s="15">
        <f>Dépenses!C44</f>
        <v>0</v>
      </c>
      <c r="D41" s="15">
        <f>Dépenses!D44</f>
        <v>0</v>
      </c>
      <c r="E41" s="65">
        <f>Dépenses!E44</f>
        <v>0</v>
      </c>
      <c r="F41" s="130" t="str">
        <f>IF(ISBLANK(Dépenses!F44),"",Dépenses!F44)</f>
        <v/>
      </c>
      <c r="G41" s="130" t="str">
        <f>IF(ISBLANK(Dépenses!G44),"",Dépenses!G44)</f>
        <v/>
      </c>
      <c r="I41" s="72">
        <f t="shared" si="4"/>
        <v>0</v>
      </c>
      <c r="J41" s="73">
        <f t="shared" si="5"/>
        <v>0</v>
      </c>
      <c r="K41" s="74"/>
      <c r="L41" s="74"/>
      <c r="M41" s="73">
        <f t="shared" si="6"/>
        <v>0</v>
      </c>
      <c r="N41" s="135" t="str">
        <f t="shared" si="2"/>
        <v/>
      </c>
      <c r="O41" s="135" t="str">
        <f t="shared" si="2"/>
        <v/>
      </c>
      <c r="P41" s="74"/>
      <c r="Q41" s="74"/>
      <c r="R41" s="71">
        <f t="shared" si="3"/>
        <v>0</v>
      </c>
    </row>
    <row r="42" spans="1:18" ht="27" customHeight="1" x14ac:dyDescent="0.35">
      <c r="A42" s="15">
        <f>Dépenses!A45</f>
        <v>0</v>
      </c>
      <c r="B42" s="15">
        <f>Dépenses!B45</f>
        <v>0</v>
      </c>
      <c r="C42" s="15">
        <f>Dépenses!C45</f>
        <v>0</v>
      </c>
      <c r="D42" s="15">
        <f>Dépenses!D45</f>
        <v>0</v>
      </c>
      <c r="E42" s="65">
        <f>Dépenses!E45</f>
        <v>0</v>
      </c>
      <c r="F42" s="130" t="str">
        <f>IF(ISBLANK(Dépenses!F45),"",Dépenses!F45)</f>
        <v/>
      </c>
      <c r="G42" s="130" t="str">
        <f>IF(ISBLANK(Dépenses!G45),"",Dépenses!G45)</f>
        <v/>
      </c>
      <c r="I42" s="72">
        <f t="shared" si="4"/>
        <v>0</v>
      </c>
      <c r="J42" s="73">
        <f t="shared" si="5"/>
        <v>0</v>
      </c>
      <c r="K42" s="74"/>
      <c r="L42" s="74"/>
      <c r="M42" s="73">
        <f t="shared" si="6"/>
        <v>0</v>
      </c>
      <c r="N42" s="135" t="str">
        <f t="shared" si="2"/>
        <v/>
      </c>
      <c r="O42" s="135" t="str">
        <f t="shared" si="2"/>
        <v/>
      </c>
      <c r="P42" s="74"/>
      <c r="Q42" s="74"/>
      <c r="R42" s="71">
        <f t="shared" si="3"/>
        <v>0</v>
      </c>
    </row>
    <row r="43" spans="1:18" ht="27" customHeight="1" x14ac:dyDescent="0.35">
      <c r="A43" s="15">
        <f>Dépenses!A46</f>
        <v>0</v>
      </c>
      <c r="B43" s="15">
        <f>Dépenses!B46</f>
        <v>0</v>
      </c>
      <c r="C43" s="15">
        <f>Dépenses!C46</f>
        <v>0</v>
      </c>
      <c r="D43" s="15">
        <f>Dépenses!D46</f>
        <v>0</v>
      </c>
      <c r="E43" s="65">
        <f>Dépenses!E46</f>
        <v>0</v>
      </c>
      <c r="F43" s="130" t="str">
        <f>IF(ISBLANK(Dépenses!F46),"",Dépenses!F46)</f>
        <v/>
      </c>
      <c r="G43" s="130" t="str">
        <f>IF(ISBLANK(Dépenses!G46),"",Dépenses!G46)</f>
        <v/>
      </c>
      <c r="I43" s="72">
        <f t="shared" si="4"/>
        <v>0</v>
      </c>
      <c r="J43" s="73">
        <f t="shared" si="5"/>
        <v>0</v>
      </c>
      <c r="K43" s="74"/>
      <c r="L43" s="74"/>
      <c r="M43" s="73">
        <f t="shared" si="6"/>
        <v>0</v>
      </c>
      <c r="N43" s="135" t="str">
        <f t="shared" si="2"/>
        <v/>
      </c>
      <c r="O43" s="135" t="str">
        <f t="shared" si="2"/>
        <v/>
      </c>
      <c r="P43" s="74"/>
      <c r="Q43" s="74"/>
      <c r="R43" s="71">
        <f t="shared" si="3"/>
        <v>0</v>
      </c>
    </row>
    <row r="44" spans="1:18" ht="27" customHeight="1" x14ac:dyDescent="0.35">
      <c r="A44" s="15">
        <f>Dépenses!A47</f>
        <v>0</v>
      </c>
      <c r="B44" s="15">
        <f>Dépenses!B47</f>
        <v>0</v>
      </c>
      <c r="C44" s="15">
        <f>Dépenses!C47</f>
        <v>0</v>
      </c>
      <c r="D44" s="15">
        <f>Dépenses!D47</f>
        <v>0</v>
      </c>
      <c r="E44" s="65">
        <f>Dépenses!E47</f>
        <v>0</v>
      </c>
      <c r="F44" s="130" t="str">
        <f>IF(ISBLANK(Dépenses!F47),"",Dépenses!F47)</f>
        <v/>
      </c>
      <c r="G44" s="130" t="str">
        <f>IF(ISBLANK(Dépenses!G47),"",Dépenses!G47)</f>
        <v/>
      </c>
      <c r="I44" s="72">
        <f t="shared" si="4"/>
        <v>0</v>
      </c>
      <c r="J44" s="73">
        <f t="shared" si="5"/>
        <v>0</v>
      </c>
      <c r="K44" s="74"/>
      <c r="L44" s="74"/>
      <c r="M44" s="73">
        <f t="shared" si="6"/>
        <v>0</v>
      </c>
      <c r="N44" s="135" t="str">
        <f t="shared" si="2"/>
        <v/>
      </c>
      <c r="O44" s="135" t="str">
        <f t="shared" si="2"/>
        <v/>
      </c>
      <c r="P44" s="74"/>
      <c r="Q44" s="74"/>
      <c r="R44" s="71">
        <f t="shared" si="3"/>
        <v>0</v>
      </c>
    </row>
    <row r="45" spans="1:18" ht="27" customHeight="1" x14ac:dyDescent="0.35">
      <c r="A45" s="15">
        <f>Dépenses!A48</f>
        <v>0</v>
      </c>
      <c r="B45" s="15">
        <f>Dépenses!B48</f>
        <v>0</v>
      </c>
      <c r="C45" s="15">
        <f>Dépenses!C48</f>
        <v>0</v>
      </c>
      <c r="D45" s="15">
        <f>Dépenses!D48</f>
        <v>0</v>
      </c>
      <c r="E45" s="65">
        <f>Dépenses!E48</f>
        <v>0</v>
      </c>
      <c r="F45" s="130" t="str">
        <f>IF(ISBLANK(Dépenses!F48),"",Dépenses!F48)</f>
        <v/>
      </c>
      <c r="G45" s="130" t="str">
        <f>IF(ISBLANK(Dépenses!G48),"",Dépenses!G48)</f>
        <v/>
      </c>
      <c r="I45" s="72">
        <f t="shared" si="4"/>
        <v>0</v>
      </c>
      <c r="J45" s="73">
        <f t="shared" si="5"/>
        <v>0</v>
      </c>
      <c r="K45" s="74"/>
      <c r="L45" s="74"/>
      <c r="M45" s="73">
        <f t="shared" si="6"/>
        <v>0</v>
      </c>
      <c r="N45" s="135" t="str">
        <f t="shared" si="2"/>
        <v/>
      </c>
      <c r="O45" s="135" t="str">
        <f t="shared" si="2"/>
        <v/>
      </c>
      <c r="P45" s="74"/>
      <c r="Q45" s="74"/>
      <c r="R45" s="71">
        <f t="shared" si="3"/>
        <v>0</v>
      </c>
    </row>
    <row r="46" spans="1:18" ht="27" customHeight="1" x14ac:dyDescent="0.35">
      <c r="A46" s="15">
        <f>Dépenses!A49</f>
        <v>0</v>
      </c>
      <c r="B46" s="15">
        <f>Dépenses!B49</f>
        <v>0</v>
      </c>
      <c r="C46" s="15">
        <f>Dépenses!C49</f>
        <v>0</v>
      </c>
      <c r="D46" s="15">
        <f>Dépenses!D49</f>
        <v>0</v>
      </c>
      <c r="E46" s="65">
        <f>Dépenses!E49</f>
        <v>0</v>
      </c>
      <c r="F46" s="130" t="str">
        <f>IF(ISBLANK(Dépenses!F49),"",Dépenses!F49)</f>
        <v/>
      </c>
      <c r="G46" s="130" t="str">
        <f>IF(ISBLANK(Dépenses!G49),"",Dépenses!G49)</f>
        <v/>
      </c>
      <c r="I46" s="72">
        <f t="shared" si="4"/>
        <v>0</v>
      </c>
      <c r="J46" s="73">
        <f t="shared" si="5"/>
        <v>0</v>
      </c>
      <c r="K46" s="74"/>
      <c r="L46" s="74"/>
      <c r="M46" s="73">
        <f t="shared" si="6"/>
        <v>0</v>
      </c>
      <c r="N46" s="135" t="str">
        <f t="shared" si="2"/>
        <v/>
      </c>
      <c r="O46" s="135" t="str">
        <f t="shared" si="2"/>
        <v/>
      </c>
      <c r="P46" s="74"/>
      <c r="Q46" s="74"/>
      <c r="R46" s="71">
        <f t="shared" si="3"/>
        <v>0</v>
      </c>
    </row>
    <row r="47" spans="1:18" ht="27" customHeight="1" x14ac:dyDescent="0.35">
      <c r="A47" s="15">
        <f>Dépenses!A50</f>
        <v>0</v>
      </c>
      <c r="B47" s="15">
        <f>Dépenses!B50</f>
        <v>0</v>
      </c>
      <c r="C47" s="15">
        <f>Dépenses!C50</f>
        <v>0</v>
      </c>
      <c r="D47" s="15">
        <f>Dépenses!D50</f>
        <v>0</v>
      </c>
      <c r="E47" s="65">
        <f>Dépenses!E50</f>
        <v>0</v>
      </c>
      <c r="F47" s="130" t="str">
        <f>IF(ISBLANK(Dépenses!F50),"",Dépenses!F50)</f>
        <v/>
      </c>
      <c r="G47" s="130" t="str">
        <f>IF(ISBLANK(Dépenses!G50),"",Dépenses!G50)</f>
        <v/>
      </c>
      <c r="I47" s="72">
        <f t="shared" si="4"/>
        <v>0</v>
      </c>
      <c r="J47" s="73">
        <f t="shared" si="5"/>
        <v>0</v>
      </c>
      <c r="K47" s="74"/>
      <c r="L47" s="74"/>
      <c r="M47" s="73">
        <f t="shared" si="6"/>
        <v>0</v>
      </c>
      <c r="N47" s="135" t="str">
        <f t="shared" si="2"/>
        <v/>
      </c>
      <c r="O47" s="135" t="str">
        <f t="shared" si="2"/>
        <v/>
      </c>
      <c r="P47" s="74"/>
      <c r="Q47" s="74"/>
      <c r="R47" s="71">
        <f t="shared" si="3"/>
        <v>0</v>
      </c>
    </row>
    <row r="48" spans="1:18" ht="27" customHeight="1" x14ac:dyDescent="0.35">
      <c r="A48" s="15">
        <f>Dépenses!A51</f>
        <v>0</v>
      </c>
      <c r="B48" s="15">
        <f>Dépenses!B51</f>
        <v>0</v>
      </c>
      <c r="C48" s="15">
        <f>Dépenses!C51</f>
        <v>0</v>
      </c>
      <c r="D48" s="15">
        <f>Dépenses!D51</f>
        <v>0</v>
      </c>
      <c r="E48" s="65">
        <f>Dépenses!E51</f>
        <v>0</v>
      </c>
      <c r="F48" s="130" t="str">
        <f>IF(ISBLANK(Dépenses!F51),"",Dépenses!F51)</f>
        <v/>
      </c>
      <c r="G48" s="130" t="str">
        <f>IF(ISBLANK(Dépenses!G51),"",Dépenses!G51)</f>
        <v/>
      </c>
      <c r="I48" s="72">
        <f t="shared" si="4"/>
        <v>0</v>
      </c>
      <c r="J48" s="73">
        <f t="shared" si="5"/>
        <v>0</v>
      </c>
      <c r="K48" s="74"/>
      <c r="L48" s="74"/>
      <c r="M48" s="73">
        <f t="shared" si="6"/>
        <v>0</v>
      </c>
      <c r="N48" s="135" t="str">
        <f t="shared" si="2"/>
        <v/>
      </c>
      <c r="O48" s="135" t="str">
        <f t="shared" si="2"/>
        <v/>
      </c>
      <c r="P48" s="74"/>
      <c r="Q48" s="74"/>
      <c r="R48" s="71">
        <f t="shared" si="3"/>
        <v>0</v>
      </c>
    </row>
    <row r="49" spans="1:18" x14ac:dyDescent="0.35">
      <c r="A49" s="16"/>
      <c r="B49" s="16"/>
      <c r="C49" s="16"/>
      <c r="D49" s="17"/>
      <c r="E49" s="64">
        <f>SUM(E15:E48)</f>
        <v>0</v>
      </c>
      <c r="F49" s="131"/>
      <c r="G49" s="131"/>
      <c r="H49" s="41"/>
      <c r="I49" s="75"/>
      <c r="J49" s="76">
        <f>SUM(J15:J48)</f>
        <v>0</v>
      </c>
      <c r="K49" s="74"/>
      <c r="L49" s="74"/>
      <c r="M49" s="76">
        <f>SUM(M15:M48)</f>
        <v>0</v>
      </c>
      <c r="N49" s="136"/>
      <c r="O49" s="136"/>
      <c r="P49" s="74"/>
      <c r="Q49" s="74"/>
    </row>
    <row r="50" spans="1:18" x14ac:dyDescent="0.35">
      <c r="H50" s="42"/>
      <c r="I50" s="42"/>
      <c r="J50" s="27"/>
      <c r="K50" s="27"/>
      <c r="L50" s="27"/>
      <c r="M50" s="46"/>
      <c r="N50" s="137"/>
      <c r="O50" s="137"/>
      <c r="R50" s="70">
        <f>SUM(R15:R49)</f>
        <v>4</v>
      </c>
    </row>
    <row r="51" spans="1:18" x14ac:dyDescent="0.35">
      <c r="A51" s="17"/>
      <c r="B51" s="17"/>
      <c r="C51" s="35"/>
      <c r="D51" s="6"/>
      <c r="E51" s="6"/>
      <c r="F51" s="132"/>
      <c r="G51" s="132"/>
      <c r="H51" s="43"/>
      <c r="I51" s="43"/>
    </row>
    <row r="52" spans="1:18" ht="16" thickBot="1" x14ac:dyDescent="0.4">
      <c r="A52" s="6"/>
      <c r="B52" s="6"/>
      <c r="C52" s="6"/>
      <c r="D52" s="6"/>
      <c r="E52" s="44" t="s">
        <v>7</v>
      </c>
      <c r="F52" s="133"/>
      <c r="G52" s="133"/>
      <c r="H52" s="42"/>
      <c r="I52" s="42"/>
      <c r="J52" s="6"/>
      <c r="K52" s="50" t="s">
        <v>7</v>
      </c>
    </row>
    <row r="53" spans="1:18" ht="41.4" customHeight="1" thickBot="1" x14ac:dyDescent="0.4">
      <c r="A53" s="185" t="s">
        <v>8</v>
      </c>
      <c r="B53" s="186"/>
      <c r="C53" s="186"/>
      <c r="D53" s="187"/>
      <c r="E53" s="63">
        <f>E49</f>
        <v>0</v>
      </c>
      <c r="F53" s="123"/>
      <c r="G53" s="123"/>
      <c r="H53" s="42"/>
      <c r="I53" s="42"/>
      <c r="J53" s="26" t="s">
        <v>20</v>
      </c>
      <c r="K53" s="54">
        <f>M49</f>
        <v>0</v>
      </c>
      <c r="L53" s="66" t="str">
        <f>IF(J49&lt;M49,"ERREUR Mt total éligible inférieur au Mt total éligible raisonnable","")</f>
        <v/>
      </c>
    </row>
    <row r="54" spans="1:18" ht="15.5" x14ac:dyDescent="0.35">
      <c r="H54" s="45"/>
      <c r="I54" s="45"/>
      <c r="K54" s="51"/>
      <c r="L54" s="66" t="str">
        <f>IF(E49&lt;J49,"ERREUR Mt total éligible supérieur au Mt total présenté","")</f>
        <v/>
      </c>
    </row>
    <row r="55" spans="1:18" ht="15.5" x14ac:dyDescent="0.35">
      <c r="H55" s="45"/>
      <c r="I55" s="45"/>
      <c r="K55"/>
      <c r="L55" s="66"/>
    </row>
    <row r="56" spans="1:18" x14ac:dyDescent="0.35">
      <c r="H56" s="45"/>
      <c r="I56" s="45"/>
      <c r="K56"/>
    </row>
    <row r="57" spans="1:18" x14ac:dyDescent="0.35">
      <c r="K57"/>
    </row>
  </sheetData>
  <sheetProtection algorithmName="SHA-512" hashValue="UMuScPmz9KoB0Hp8N5MmnjWL2OrKVoK+S76DL42Q6QDI4DuROTErqrpFRDpBLdYFWb7z6f3htIx/iLH31yMwcg==" saltValue="NZRc7jYfRd74GIpNGh26oQ==" spinCount="100000" sheet="1" selectLockedCells="1"/>
  <protectedRanges>
    <protectedRange sqref="I15:Q48" name="Liste DP instruite"/>
  </protectedRanges>
  <mergeCells count="8">
    <mergeCell ref="A53:D53"/>
    <mergeCell ref="I12:P12"/>
    <mergeCell ref="A6:D6"/>
    <mergeCell ref="B7:D7"/>
    <mergeCell ref="A9:D9"/>
    <mergeCell ref="B10:D10"/>
    <mergeCell ref="F13:G13"/>
    <mergeCell ref="N13:O13"/>
  </mergeCells>
  <conditionalFormatting sqref="I15:I48">
    <cfRule type="cellIs" dxfId="8" priority="7" operator="notEqual">
      <formula>$A15</formula>
    </cfRule>
  </conditionalFormatting>
  <conditionalFormatting sqref="J15:J48">
    <cfRule type="cellIs" dxfId="7" priority="10" operator="notEqual">
      <formula>$E15</formula>
    </cfRule>
  </conditionalFormatting>
  <conditionalFormatting sqref="M15:M48">
    <cfRule type="cellIs" dxfId="6" priority="6" operator="notEqual">
      <formula>$J15</formula>
    </cfRule>
  </conditionalFormatting>
  <conditionalFormatting sqref="N15:N48 O17">
    <cfRule type="cellIs" dxfId="5" priority="3" operator="notEqual">
      <formula>$F15</formula>
    </cfRule>
  </conditionalFormatting>
  <conditionalFormatting sqref="O15:O16 O18:O48">
    <cfRule type="cellIs" dxfId="4" priority="2" operator="notEqual">
      <formula>$G15</formula>
    </cfRule>
  </conditionalFormatting>
  <dataValidations count="3">
    <dataValidation allowBlank="1" sqref="H1:J10 H49:I49 N15:O49 H12:H13 I13:K13 J50:K50 J11 P14:Q33 P35:Q44 P46:Q49 J14:J49 M14:M49" xr:uid="{E236803A-DC58-4EC0-A57C-2006721E17C8}"/>
    <dataValidation type="textLength" operator="lessThanOrEqual" allowBlank="1" showInputMessage="1" showErrorMessage="1" error="Le libellé de l'opération ne doit pas dépasser 96 caractères" sqref="B10" xr:uid="{6E0B1ABC-EF3D-42F0-B3C2-870E39619EF9}">
      <formula1>96</formula1>
    </dataValidation>
    <dataValidation type="list" allowBlank="1" showInputMessage="1" showErrorMessage="1" sqref="P15:Q49 K49" xr:uid="{9C62846B-4F66-4C3B-94C3-39B15CD3E86A}">
      <formula1>$A$21:$A$26</formula1>
    </dataValidation>
  </dataValidations>
  <pageMargins left="0.7" right="0.7" top="0.75" bottom="0.75" header="0.3" footer="0.3"/>
  <pageSetup paperSize="9" scale="42" orientation="landscape" r:id="rId1"/>
  <ignoredErrors>
    <ignoredError sqref="R15" emptyCellReferenc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28DF32E-EC23-4E2B-8165-E667AD1E542D}">
          <x14:formula1>
            <xm:f>Référentiel!$A$21:$A$27</xm:f>
          </x14:formula1>
          <xm:sqref>L50:O50</xm:sqref>
        </x14:dataValidation>
        <x14:dataValidation type="list" allowBlank="1" showInputMessage="1" showErrorMessage="1" xr:uid="{2F3642E5-7AF1-475C-A3E0-60295AC67392}">
          <x14:formula1>
            <xm:f>Référentiel!$A$21:$A$30</xm:f>
          </x14:formula1>
          <xm:sqref>K15:K48</xm:sqref>
        </x14:dataValidation>
        <x14:dataValidation type="list" allowBlank="1" showInputMessage="1" showErrorMessage="1" xr:uid="{B6DEFFA1-F98B-4F57-804E-A24EA1EF9AC5}">
          <x14:formula1>
            <xm:f>Référentiel!$A$2:$A$13</xm:f>
          </x14:formula1>
          <xm:sqref>I15:I48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5262-693F-4B95-955C-6B026BF0BA7D}">
  <sheetPr>
    <tabColor theme="5" tint="-0.249977111117893"/>
    <pageSetUpPr fitToPage="1"/>
  </sheetPr>
  <dimension ref="A1:H18"/>
  <sheetViews>
    <sheetView zoomScale="90" zoomScaleNormal="90" workbookViewId="0">
      <selection activeCell="C10" sqref="C10"/>
    </sheetView>
  </sheetViews>
  <sheetFormatPr baseColWidth="10" defaultRowHeight="14.5" x14ac:dyDescent="0.35"/>
  <cols>
    <col min="1" max="1" width="70.36328125" customWidth="1"/>
    <col min="2" max="2" width="31" style="58" customWidth="1"/>
    <col min="3" max="3" width="28.453125" style="58" customWidth="1"/>
    <col min="4" max="4" width="57.54296875" customWidth="1"/>
    <col min="5" max="5" width="12.36328125" bestFit="1" customWidth="1"/>
    <col min="6" max="6" width="13.453125" bestFit="1" customWidth="1"/>
  </cols>
  <sheetData>
    <row r="1" spans="1:8" ht="48" customHeight="1" x14ac:dyDescent="0.35">
      <c r="B1" s="196" t="s">
        <v>42</v>
      </c>
      <c r="C1" s="197"/>
      <c r="D1" s="198"/>
    </row>
    <row r="2" spans="1:8" ht="53.4" customHeight="1" x14ac:dyDescent="0.45">
      <c r="A2" s="18" t="s">
        <v>9</v>
      </c>
      <c r="B2" s="149" t="s">
        <v>40</v>
      </c>
      <c r="C2" s="148" t="s">
        <v>41</v>
      </c>
      <c r="D2" s="62" t="s">
        <v>30</v>
      </c>
    </row>
    <row r="3" spans="1:8" ht="20.149999999999999" customHeight="1" x14ac:dyDescent="0.35">
      <c r="A3" s="21" t="s">
        <v>85</v>
      </c>
      <c r="B3" s="69">
        <f ca="1">SUMIF('Instruction Dépense'!$I$15:$M$48,"Construction, gros œuvre, terrassement",'Instruction Dépense'!$M$15:$M$48)</f>
        <v>0</v>
      </c>
      <c r="C3" s="59"/>
      <c r="D3" s="77"/>
    </row>
    <row r="4" spans="1:8" x14ac:dyDescent="0.35">
      <c r="A4" s="21" t="s">
        <v>86</v>
      </c>
      <c r="B4" s="69">
        <f ca="1">SUMIF('Instruction Dépense'!$I$15:$M$48,"Aménagements intérieurs bâtiment",'Instruction Dépense'!$M$15:$M$48)</f>
        <v>0</v>
      </c>
      <c r="C4" s="67"/>
      <c r="D4" s="77"/>
    </row>
    <row r="5" spans="1:8" ht="20.149999999999999" customHeight="1" x14ac:dyDescent="0.35">
      <c r="A5" s="21" t="s">
        <v>27</v>
      </c>
      <c r="B5" s="69">
        <f ca="1">SUMIF('Instruction Dépense'!$I$15:$M$48,"Matériel",'Instruction Dépense'!$M$15:$M$48)</f>
        <v>0</v>
      </c>
      <c r="C5" s="67"/>
      <c r="D5" s="77"/>
    </row>
    <row r="6" spans="1:8" x14ac:dyDescent="0.35">
      <c r="A6" s="21" t="s">
        <v>88</v>
      </c>
      <c r="B6" s="69">
        <f ca="1">SUMIF('Instruction Dépense'!$I$15:$M$48,"Haies, alignement d'arbres et agroforesterie",'Instruction Dépense'!$M$15:$M$48)</f>
        <v>0</v>
      </c>
      <c r="C6" s="67"/>
      <c r="D6" s="77"/>
    </row>
    <row r="7" spans="1:8" ht="15.5" x14ac:dyDescent="0.35">
      <c r="A7" s="19" t="s">
        <v>39</v>
      </c>
      <c r="B7" s="68">
        <f ca="1">SUM(B3:B6)</f>
        <v>0</v>
      </c>
      <c r="C7" s="67"/>
      <c r="D7" s="77"/>
    </row>
    <row r="8" spans="1:8" ht="26.15" customHeight="1" x14ac:dyDescent="0.35">
      <c r="A8" s="21" t="s">
        <v>65</v>
      </c>
      <c r="B8" s="57">
        <f>'Synthèse à copier dans l''outil'!B7</f>
        <v>0</v>
      </c>
      <c r="C8" s="150">
        <f>B8</f>
        <v>0</v>
      </c>
      <c r="D8" s="78"/>
    </row>
    <row r="9" spans="1:8" ht="25" x14ac:dyDescent="0.35">
      <c r="A9" s="21" t="s">
        <v>76</v>
      </c>
      <c r="B9" s="57">
        <f>'Synthèse à copier dans l''outil'!B8</f>
        <v>0</v>
      </c>
      <c r="C9" s="150">
        <f>B9</f>
        <v>0</v>
      </c>
      <c r="D9" s="78"/>
    </row>
    <row r="10" spans="1:8" ht="26.15" customHeight="1" x14ac:dyDescent="0.35">
      <c r="A10" s="21" t="s">
        <v>38</v>
      </c>
      <c r="B10" s="60">
        <f>'Synthèse à copier dans l''outil'!B9</f>
        <v>0</v>
      </c>
      <c r="C10" s="168">
        <f t="shared" ref="C10" si="0">B10</f>
        <v>0</v>
      </c>
      <c r="D10" s="78"/>
      <c r="E10" s="56"/>
    </row>
    <row r="11" spans="1:8" ht="50" x14ac:dyDescent="0.35">
      <c r="A11" s="19" t="s">
        <v>77</v>
      </c>
      <c r="B11" s="20" t="str">
        <f>'Synthèse à copier dans l''outil'!B10</f>
        <v>Veuillez saisir ci-dessus le Taux (Taux d'aide publique initial)</v>
      </c>
      <c r="C11" s="20">
        <f ca="1">IF(Dépenses!B13="Acompte (demande de paiement intermédiaire)",MIN(C8*0.8-C9,F11),F11)</f>
        <v>0</v>
      </c>
      <c r="D11" s="78"/>
      <c r="E11" s="167">
        <f ca="1">MIN(B7*C10,C8-C9)</f>
        <v>0</v>
      </c>
      <c r="F11" s="167">
        <f ca="1">IF(E11&lt;0,C8-C9,E11)</f>
        <v>0</v>
      </c>
      <c r="G11" s="160"/>
    </row>
    <row r="12" spans="1:8" x14ac:dyDescent="0.35">
      <c r="A12" s="21" t="s">
        <v>37</v>
      </c>
      <c r="B12" s="61" t="str">
        <f>IF(ISERROR(0.4*B11),"",0.4*B11)</f>
        <v/>
      </c>
      <c r="C12" s="61">
        <f ca="1">IF(ISERROR(0.4*C11),"",0.4*C11)</f>
        <v>0</v>
      </c>
      <c r="D12" s="78"/>
    </row>
    <row r="13" spans="1:8" x14ac:dyDescent="0.35">
      <c r="A13" s="21" t="s">
        <v>36</v>
      </c>
      <c r="B13" s="61" t="str">
        <f>IF(ISERROR(0.6*B11),"",0.6*B11)</f>
        <v/>
      </c>
      <c r="C13" s="61">
        <f ca="1">IF(ISERROR(0.6*C11),"",0.6*C11)</f>
        <v>0</v>
      </c>
      <c r="D13" s="78"/>
      <c r="H13" s="56"/>
    </row>
    <row r="14" spans="1:8" ht="15.5" x14ac:dyDescent="0.35">
      <c r="C14" s="171"/>
      <c r="D14" s="171"/>
    </row>
    <row r="15" spans="1:8" ht="15.5" x14ac:dyDescent="0.35">
      <c r="C15" s="171" t="str">
        <f ca="1">IF(C11&lt;0,"Revoir votre saisie, montant de financement négatif","")</f>
        <v/>
      </c>
    </row>
    <row r="18" spans="3:3" x14ac:dyDescent="0.35">
      <c r="C18" s="170" t="str">
        <f>IF(C14&lt;0,"Revoir votre saisie, montant de financement négatif","")</f>
        <v/>
      </c>
    </row>
  </sheetData>
  <sheetProtection algorithmName="SHA-512" hashValue="B6UAFjDOnhbH45CsRey8SuhXvwQjyd3f5/Yv2bsEY8bxAIhevH5GuWhKZzS3XdMUP3rLiWxap5Rf+9P8Ol6+0g==" saltValue="dxfVw28sGKbCN5uRWM5P/w==" spinCount="100000" sheet="1" selectLockedCells="1"/>
  <protectedRanges>
    <protectedRange sqref="D3:D14" name="PF INSTRUIT"/>
  </protectedRanges>
  <mergeCells count="1">
    <mergeCell ref="B1:D1"/>
  </mergeCells>
  <conditionalFormatting sqref="C8:C10">
    <cfRule type="cellIs" dxfId="3" priority="1" operator="notEqual">
      <formula>$B8</formula>
    </cfRule>
  </conditionalFormatting>
  <conditionalFormatting sqref="C11">
    <cfRule type="cellIs" dxfId="2" priority="2" operator="notEqual">
      <formula>$B11</formula>
    </cfRule>
  </conditionalFormatting>
  <pageMargins left="0.7" right="0.7" top="0.75" bottom="0.75" header="0.3" footer="0.3"/>
  <pageSetup paperSize="9" scale="8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72A40-7B60-4ABB-AF95-C2D3005E048A}">
  <sheetPr>
    <tabColor theme="5" tint="-0.249977111117893"/>
    <pageSetUpPr fitToPage="1"/>
  </sheetPr>
  <dimension ref="A1:K82"/>
  <sheetViews>
    <sheetView workbookViewId="0">
      <selection activeCell="D10" sqref="D10"/>
    </sheetView>
  </sheetViews>
  <sheetFormatPr baseColWidth="10" defaultRowHeight="14.5" x14ac:dyDescent="0.35"/>
  <cols>
    <col min="1" max="1" width="36.453125" customWidth="1"/>
    <col min="2" max="2" width="56.54296875" customWidth="1"/>
    <col min="3" max="3" width="35.90625" customWidth="1"/>
    <col min="4" max="4" width="26.36328125" style="42" customWidth="1"/>
  </cols>
  <sheetData>
    <row r="1" spans="1:11" s="98" customFormat="1" ht="30" x14ac:dyDescent="0.35">
      <c r="A1" s="1" t="s">
        <v>66</v>
      </c>
      <c r="B1" s="1"/>
      <c r="C1" s="1"/>
      <c r="D1" s="106"/>
      <c r="E1" s="28"/>
      <c r="F1" s="2"/>
      <c r="G1" s="2"/>
      <c r="H1" s="51"/>
      <c r="I1" s="51"/>
      <c r="J1" s="97"/>
      <c r="K1"/>
    </row>
    <row r="2" spans="1:11" s="98" customFormat="1" ht="18" x14ac:dyDescent="0.35">
      <c r="A2" s="3" t="s">
        <v>10</v>
      </c>
      <c r="B2" s="3"/>
      <c r="C2" s="28"/>
      <c r="D2" s="107"/>
      <c r="E2" s="4"/>
      <c r="F2" s="2"/>
      <c r="G2" s="2"/>
      <c r="H2" s="51"/>
      <c r="I2" s="51"/>
      <c r="J2" s="97"/>
      <c r="K2"/>
    </row>
    <row r="3" spans="1:11" s="98" customFormat="1" ht="20" x14ac:dyDescent="0.35">
      <c r="A3" s="3" t="str">
        <f>Dépenses!B3</f>
        <v>Soutien aux entreprises équines de demain</v>
      </c>
      <c r="B3" s="8"/>
      <c r="C3" s="30"/>
      <c r="D3" s="108"/>
      <c r="E3" s="30"/>
      <c r="F3" s="6"/>
      <c r="G3" s="6"/>
      <c r="H3" s="24"/>
      <c r="I3" s="24"/>
      <c r="J3" s="99"/>
      <c r="K3"/>
    </row>
    <row r="4" spans="1:11" s="98" customFormat="1" ht="15.5" x14ac:dyDescent="0.35">
      <c r="A4" s="103" t="s">
        <v>0</v>
      </c>
      <c r="B4" s="6"/>
      <c r="C4" s="6"/>
      <c r="D4" s="109"/>
      <c r="E4" s="38"/>
      <c r="F4" s="6"/>
      <c r="G4" s="6"/>
      <c r="H4" s="84"/>
      <c r="I4" s="84"/>
      <c r="J4" s="99"/>
      <c r="K4"/>
    </row>
    <row r="5" spans="1:11" s="98" customFormat="1" ht="27" customHeight="1" x14ac:dyDescent="0.35">
      <c r="A5" s="104" t="s">
        <v>46</v>
      </c>
      <c r="B5" s="102">
        <f>Dépenses!B7</f>
        <v>0</v>
      </c>
      <c r="C5" s="6"/>
      <c r="D5" s="109"/>
      <c r="E5" s="6"/>
      <c r="F5" s="6"/>
      <c r="G5" s="6"/>
      <c r="H5" s="23"/>
      <c r="I5" s="23"/>
      <c r="J5" s="99"/>
      <c r="K5"/>
    </row>
    <row r="6" spans="1:11" s="98" customFormat="1" ht="15.5" x14ac:dyDescent="0.35">
      <c r="A6" s="100"/>
      <c r="B6" s="100"/>
      <c r="C6" s="86"/>
      <c r="D6" s="107"/>
      <c r="E6" s="6"/>
      <c r="F6" s="6"/>
      <c r="G6" s="6"/>
      <c r="H6" s="23"/>
      <c r="I6" s="23"/>
      <c r="J6" s="99"/>
      <c r="K6"/>
    </row>
    <row r="7" spans="1:11" s="98" customFormat="1" ht="15.65" customHeight="1" x14ac:dyDescent="0.35">
      <c r="A7" s="105" t="s">
        <v>2</v>
      </c>
      <c r="B7" s="102"/>
      <c r="C7" s="6"/>
      <c r="D7" s="109"/>
      <c r="E7" s="6"/>
      <c r="F7" s="6"/>
      <c r="G7" s="6"/>
      <c r="H7" s="24"/>
      <c r="I7" s="24"/>
      <c r="J7" s="24"/>
      <c r="K7" s="24"/>
    </row>
    <row r="8" spans="1:11" s="98" customFormat="1" ht="27" customHeight="1" x14ac:dyDescent="0.35">
      <c r="A8" s="104" t="s">
        <v>3</v>
      </c>
      <c r="B8" s="102">
        <f>Dépenses!B10</f>
        <v>0</v>
      </c>
      <c r="C8" s="6"/>
      <c r="D8" s="109"/>
      <c r="E8" s="6"/>
      <c r="F8" s="6"/>
      <c r="G8" s="6"/>
      <c r="H8" s="84"/>
      <c r="I8" s="84"/>
      <c r="J8" s="84"/>
      <c r="K8" s="84"/>
    </row>
    <row r="9" spans="1:11" s="98" customFormat="1" ht="14.4" customHeight="1" x14ac:dyDescent="0.35">
      <c r="A9" s="9"/>
      <c r="B9" s="9"/>
      <c r="C9" s="31"/>
      <c r="D9" s="110"/>
      <c r="E9" s="37"/>
      <c r="F9" s="37"/>
      <c r="G9" s="36"/>
      <c r="H9" s="24"/>
      <c r="I9" s="24"/>
      <c r="J9" s="24"/>
      <c r="K9" s="24"/>
    </row>
    <row r="10" spans="1:11" s="98" customFormat="1" ht="39" customHeight="1" x14ac:dyDescent="0.5">
      <c r="A10" s="7" t="s">
        <v>63</v>
      </c>
      <c r="B10" s="7"/>
      <c r="C10" s="3"/>
      <c r="D10" s="111"/>
      <c r="E10" s="3"/>
      <c r="F10" s="3"/>
      <c r="G10" s="3"/>
      <c r="H10" s="24"/>
      <c r="I10" s="24"/>
      <c r="J10" s="97"/>
      <c r="K10"/>
    </row>
    <row r="11" spans="1:11" ht="15.5" x14ac:dyDescent="0.35">
      <c r="A11" s="101" t="s">
        <v>47</v>
      </c>
      <c r="B11" s="101" t="s">
        <v>11</v>
      </c>
      <c r="C11" s="101" t="s">
        <v>48</v>
      </c>
    </row>
    <row r="12" spans="1:11" ht="23.15" customHeight="1" x14ac:dyDescent="0.35">
      <c r="A12" s="112" t="str">
        <f>IF(D12="inéligible","",'Instruction Dépense'!I15)</f>
        <v/>
      </c>
      <c r="B12" s="112" t="str">
        <f>IF(D12="inéligible","",'Instruction Dépense'!$B15)</f>
        <v/>
      </c>
      <c r="C12" s="113">
        <f>'Instruction Dépense'!$M15</f>
        <v>0</v>
      </c>
      <c r="D12" s="42" t="str">
        <f>IF(C12=0,"inéligible","éligible")</f>
        <v>inéligible</v>
      </c>
    </row>
    <row r="13" spans="1:11" ht="23.15" customHeight="1" x14ac:dyDescent="0.35">
      <c r="A13" s="112" t="str">
        <f>IF(D13="inéligible","",'Instruction Dépense'!I16)</f>
        <v/>
      </c>
      <c r="B13" s="112" t="str">
        <f>IF(D13="inéligible","",'Instruction Dépense'!$B16)</f>
        <v/>
      </c>
      <c r="C13" s="113">
        <f>'Instruction Dépense'!$M16</f>
        <v>0</v>
      </c>
      <c r="D13" s="42" t="str">
        <f t="shared" ref="D13:D45" si="0">IF(C13=0,"inéligible","éligible")</f>
        <v>inéligible</v>
      </c>
    </row>
    <row r="14" spans="1:11" ht="23.15" customHeight="1" x14ac:dyDescent="0.35">
      <c r="A14" s="112" t="str">
        <f>IF(D14="inéligible","",'Instruction Dépense'!I17)</f>
        <v/>
      </c>
      <c r="B14" s="112" t="str">
        <f>IF(D14="inéligible","",'Instruction Dépense'!$B17)</f>
        <v/>
      </c>
      <c r="C14" s="113">
        <f>'Instruction Dépense'!$M17</f>
        <v>0</v>
      </c>
      <c r="D14" s="42" t="str">
        <f t="shared" si="0"/>
        <v>inéligible</v>
      </c>
    </row>
    <row r="15" spans="1:11" ht="23.15" customHeight="1" x14ac:dyDescent="0.35">
      <c r="A15" s="112" t="str">
        <f>IF(D15="inéligible","",'Instruction Dépense'!I18)</f>
        <v/>
      </c>
      <c r="B15" s="112" t="str">
        <f>IF(D15="inéligible","",'Instruction Dépense'!$B18)</f>
        <v/>
      </c>
      <c r="C15" s="113">
        <f>'Instruction Dépense'!$M18</f>
        <v>0</v>
      </c>
      <c r="D15" s="42" t="str">
        <f t="shared" si="0"/>
        <v>inéligible</v>
      </c>
    </row>
    <row r="16" spans="1:11" ht="23.15" customHeight="1" x14ac:dyDescent="0.35">
      <c r="A16" s="112" t="str">
        <f>IF(D16="inéligible","",'Instruction Dépense'!I19)</f>
        <v/>
      </c>
      <c r="B16" s="112" t="str">
        <f>IF(D16="inéligible","",'Instruction Dépense'!$B19)</f>
        <v/>
      </c>
      <c r="C16" s="113">
        <f>'Instruction Dépense'!$M19</f>
        <v>0</v>
      </c>
      <c r="D16" s="42" t="str">
        <f t="shared" si="0"/>
        <v>inéligible</v>
      </c>
    </row>
    <row r="17" spans="1:4" ht="23.15" customHeight="1" x14ac:dyDescent="0.35">
      <c r="A17" s="112" t="str">
        <f>IF(D17="inéligible","",'Instruction Dépense'!I20)</f>
        <v/>
      </c>
      <c r="B17" s="112" t="str">
        <f>IF(D17="inéligible","",'Instruction Dépense'!$B20)</f>
        <v/>
      </c>
      <c r="C17" s="113">
        <f>'Instruction Dépense'!$M20</f>
        <v>0</v>
      </c>
      <c r="D17" s="42" t="str">
        <f t="shared" si="0"/>
        <v>inéligible</v>
      </c>
    </row>
    <row r="18" spans="1:4" ht="23.15" customHeight="1" x14ac:dyDescent="0.35">
      <c r="A18" s="112" t="str">
        <f>IF(D18="inéligible","",'Instruction Dépense'!I21)</f>
        <v/>
      </c>
      <c r="B18" s="112" t="str">
        <f>IF(D18="inéligible","",'Instruction Dépense'!$B21)</f>
        <v/>
      </c>
      <c r="C18" s="113">
        <f>'Instruction Dépense'!$M21</f>
        <v>0</v>
      </c>
      <c r="D18" s="42" t="str">
        <f t="shared" si="0"/>
        <v>inéligible</v>
      </c>
    </row>
    <row r="19" spans="1:4" ht="23.15" customHeight="1" x14ac:dyDescent="0.35">
      <c r="A19" s="112" t="str">
        <f>IF(D19="inéligible","",'Instruction Dépense'!I22)</f>
        <v/>
      </c>
      <c r="B19" s="112" t="str">
        <f>IF(D19="inéligible","",'Instruction Dépense'!$B22)</f>
        <v/>
      </c>
      <c r="C19" s="113">
        <f>'Instruction Dépense'!$M22</f>
        <v>0</v>
      </c>
      <c r="D19" s="42" t="str">
        <f t="shared" si="0"/>
        <v>inéligible</v>
      </c>
    </row>
    <row r="20" spans="1:4" ht="23.15" customHeight="1" x14ac:dyDescent="0.35">
      <c r="A20" s="112" t="str">
        <f>IF(D20="inéligible","",'Instruction Dépense'!I23)</f>
        <v/>
      </c>
      <c r="B20" s="112" t="str">
        <f>IF(D20="inéligible","",'Instruction Dépense'!$B23)</f>
        <v/>
      </c>
      <c r="C20" s="113">
        <f>'Instruction Dépense'!$M23</f>
        <v>0</v>
      </c>
      <c r="D20" s="42" t="str">
        <f t="shared" si="0"/>
        <v>inéligible</v>
      </c>
    </row>
    <row r="21" spans="1:4" ht="23.15" customHeight="1" x14ac:dyDescent="0.35">
      <c r="A21" s="112" t="str">
        <f>IF(D21="inéligible","",'Instruction Dépense'!I24)</f>
        <v/>
      </c>
      <c r="B21" s="112" t="str">
        <f>IF(D21="inéligible","",'Instruction Dépense'!$B24)</f>
        <v/>
      </c>
      <c r="C21" s="113">
        <f>'Instruction Dépense'!$M24</f>
        <v>0</v>
      </c>
      <c r="D21" s="42" t="str">
        <f t="shared" si="0"/>
        <v>inéligible</v>
      </c>
    </row>
    <row r="22" spans="1:4" ht="23.15" customHeight="1" x14ac:dyDescent="0.35">
      <c r="A22" s="112" t="str">
        <f>IF(D22="inéligible","",'Instruction Dépense'!I25)</f>
        <v/>
      </c>
      <c r="B22" s="112" t="str">
        <f>IF(D22="inéligible","",'Instruction Dépense'!$B25)</f>
        <v/>
      </c>
      <c r="C22" s="113">
        <f>'Instruction Dépense'!$M25</f>
        <v>0</v>
      </c>
      <c r="D22" s="42" t="str">
        <f t="shared" si="0"/>
        <v>inéligible</v>
      </c>
    </row>
    <row r="23" spans="1:4" ht="23.15" customHeight="1" x14ac:dyDescent="0.35">
      <c r="A23" s="112" t="str">
        <f>IF(D23="inéligible","",'Instruction Dépense'!I26)</f>
        <v/>
      </c>
      <c r="B23" s="112" t="str">
        <f>IF(D23="inéligible","",'Instruction Dépense'!$B26)</f>
        <v/>
      </c>
      <c r="C23" s="113">
        <f>'Instruction Dépense'!$M26</f>
        <v>0</v>
      </c>
      <c r="D23" s="42" t="str">
        <f t="shared" si="0"/>
        <v>inéligible</v>
      </c>
    </row>
    <row r="24" spans="1:4" ht="23.15" customHeight="1" x14ac:dyDescent="0.35">
      <c r="A24" s="112" t="str">
        <f>IF(D24="inéligible","",'Instruction Dépense'!I27)</f>
        <v/>
      </c>
      <c r="B24" s="112" t="str">
        <f>IF(D24="inéligible","",'Instruction Dépense'!$B27)</f>
        <v/>
      </c>
      <c r="C24" s="113">
        <f>'Instruction Dépense'!$M27</f>
        <v>0</v>
      </c>
      <c r="D24" s="42" t="str">
        <f t="shared" si="0"/>
        <v>inéligible</v>
      </c>
    </row>
    <row r="25" spans="1:4" ht="23.15" customHeight="1" x14ac:dyDescent="0.35">
      <c r="A25" s="112" t="str">
        <f>IF(D25="inéligible","",'Instruction Dépense'!I28)</f>
        <v/>
      </c>
      <c r="B25" s="112" t="str">
        <f>IF(D25="inéligible","",'Instruction Dépense'!$B28)</f>
        <v/>
      </c>
      <c r="C25" s="113">
        <f>'Instruction Dépense'!$M28</f>
        <v>0</v>
      </c>
      <c r="D25" s="42" t="str">
        <f t="shared" si="0"/>
        <v>inéligible</v>
      </c>
    </row>
    <row r="26" spans="1:4" ht="23.15" customHeight="1" x14ac:dyDescent="0.35">
      <c r="A26" s="112" t="str">
        <f>IF(D26="inéligible","",'Instruction Dépense'!I29)</f>
        <v/>
      </c>
      <c r="B26" s="112" t="str">
        <f>IF(D26="inéligible","",'Instruction Dépense'!$B29)</f>
        <v/>
      </c>
      <c r="C26" s="113">
        <f>'Instruction Dépense'!$M29</f>
        <v>0</v>
      </c>
      <c r="D26" s="42" t="str">
        <f t="shared" si="0"/>
        <v>inéligible</v>
      </c>
    </row>
    <row r="27" spans="1:4" ht="23.15" customHeight="1" x14ac:dyDescent="0.35">
      <c r="A27" s="112" t="str">
        <f>IF(D27="inéligible","",'Instruction Dépense'!I30)</f>
        <v/>
      </c>
      <c r="B27" s="112" t="str">
        <f>IF(D27="inéligible","",'Instruction Dépense'!$B30)</f>
        <v/>
      </c>
      <c r="C27" s="113">
        <f>'Instruction Dépense'!$M30</f>
        <v>0</v>
      </c>
      <c r="D27" s="42" t="str">
        <f t="shared" si="0"/>
        <v>inéligible</v>
      </c>
    </row>
    <row r="28" spans="1:4" ht="23.15" customHeight="1" x14ac:dyDescent="0.35">
      <c r="A28" s="112" t="str">
        <f>IF(D28="inéligible","",'Instruction Dépense'!I31)</f>
        <v/>
      </c>
      <c r="B28" s="112" t="str">
        <f>IF(D28="inéligible","",'Instruction Dépense'!$B31)</f>
        <v/>
      </c>
      <c r="C28" s="113">
        <f>'Instruction Dépense'!$M31</f>
        <v>0</v>
      </c>
      <c r="D28" s="42" t="str">
        <f t="shared" si="0"/>
        <v>inéligible</v>
      </c>
    </row>
    <row r="29" spans="1:4" ht="23.15" customHeight="1" x14ac:dyDescent="0.35">
      <c r="A29" s="112" t="str">
        <f>IF(D29="inéligible","",'Instruction Dépense'!I32)</f>
        <v/>
      </c>
      <c r="B29" s="112" t="str">
        <f>IF(D29="inéligible","",'Instruction Dépense'!$B32)</f>
        <v/>
      </c>
      <c r="C29" s="113">
        <f>'Instruction Dépense'!$M32</f>
        <v>0</v>
      </c>
      <c r="D29" s="42" t="str">
        <f t="shared" si="0"/>
        <v>inéligible</v>
      </c>
    </row>
    <row r="30" spans="1:4" ht="23.15" customHeight="1" x14ac:dyDescent="0.35">
      <c r="A30" s="112" t="str">
        <f>IF(D30="inéligible","",'Instruction Dépense'!I33)</f>
        <v/>
      </c>
      <c r="B30" s="112" t="str">
        <f>IF(D30="inéligible","",'Instruction Dépense'!$B33)</f>
        <v/>
      </c>
      <c r="C30" s="113">
        <f>'Instruction Dépense'!$M33</f>
        <v>0</v>
      </c>
      <c r="D30" s="42" t="str">
        <f t="shared" si="0"/>
        <v>inéligible</v>
      </c>
    </row>
    <row r="31" spans="1:4" ht="23.15" customHeight="1" x14ac:dyDescent="0.35">
      <c r="A31" s="112" t="str">
        <f>IF(D31="inéligible","",'Instruction Dépense'!I34)</f>
        <v/>
      </c>
      <c r="B31" s="112" t="str">
        <f>IF(D31="inéligible","",'Instruction Dépense'!$B34)</f>
        <v/>
      </c>
      <c r="C31" s="113">
        <f>'Instruction Dépense'!$M34</f>
        <v>0</v>
      </c>
      <c r="D31" s="42" t="str">
        <f t="shared" si="0"/>
        <v>inéligible</v>
      </c>
    </row>
    <row r="32" spans="1:4" ht="23.15" customHeight="1" x14ac:dyDescent="0.35">
      <c r="A32" s="112" t="str">
        <f>IF(D32="inéligible","",'Instruction Dépense'!I35)</f>
        <v/>
      </c>
      <c r="B32" s="112" t="str">
        <f>IF(D32="inéligible","",'Instruction Dépense'!$B35)</f>
        <v/>
      </c>
      <c r="C32" s="113">
        <f>'Instruction Dépense'!$M35</f>
        <v>0</v>
      </c>
      <c r="D32" s="42" t="str">
        <f t="shared" si="0"/>
        <v>inéligible</v>
      </c>
    </row>
    <row r="33" spans="1:5" ht="23.15" customHeight="1" x14ac:dyDescent="0.35">
      <c r="A33" s="112" t="str">
        <f>IF(D33="inéligible","",'Instruction Dépense'!I36)</f>
        <v/>
      </c>
      <c r="B33" s="112" t="str">
        <f>IF(D33="inéligible","",'Instruction Dépense'!$B36)</f>
        <v/>
      </c>
      <c r="C33" s="113">
        <f>'Instruction Dépense'!$M36</f>
        <v>0</v>
      </c>
      <c r="D33" s="42" t="str">
        <f t="shared" si="0"/>
        <v>inéligible</v>
      </c>
    </row>
    <row r="34" spans="1:5" ht="23.15" customHeight="1" x14ac:dyDescent="0.35">
      <c r="A34" s="112" t="str">
        <f>IF(D34="inéligible","",'Instruction Dépense'!I37)</f>
        <v/>
      </c>
      <c r="B34" s="112" t="str">
        <f>IF(D34="inéligible","",'Instruction Dépense'!$B37)</f>
        <v/>
      </c>
      <c r="C34" s="113">
        <f>'Instruction Dépense'!$M37</f>
        <v>0</v>
      </c>
      <c r="D34" s="42" t="str">
        <f t="shared" si="0"/>
        <v>inéligible</v>
      </c>
    </row>
    <row r="35" spans="1:5" ht="23.15" customHeight="1" x14ac:dyDescent="0.35">
      <c r="A35" s="112" t="str">
        <f>IF(D35="inéligible","",'Instruction Dépense'!I38)</f>
        <v/>
      </c>
      <c r="B35" s="112" t="str">
        <f>IF(D35="inéligible","",'Instruction Dépense'!$B38)</f>
        <v/>
      </c>
      <c r="C35" s="113">
        <f>'Instruction Dépense'!$M38</f>
        <v>0</v>
      </c>
      <c r="D35" s="42" t="str">
        <f t="shared" si="0"/>
        <v>inéligible</v>
      </c>
    </row>
    <row r="36" spans="1:5" ht="23.15" customHeight="1" x14ac:dyDescent="0.35">
      <c r="A36" s="112" t="str">
        <f>IF(D36="inéligible","",'Instruction Dépense'!I39)</f>
        <v/>
      </c>
      <c r="B36" s="112" t="str">
        <f>IF(D36="inéligible","",'Instruction Dépense'!$B39)</f>
        <v/>
      </c>
      <c r="C36" s="113">
        <f>'Instruction Dépense'!$M39</f>
        <v>0</v>
      </c>
      <c r="D36" s="42" t="str">
        <f t="shared" si="0"/>
        <v>inéligible</v>
      </c>
    </row>
    <row r="37" spans="1:5" ht="23.15" customHeight="1" x14ac:dyDescent="0.35">
      <c r="A37" s="112" t="str">
        <f>IF(D37="inéligible","",'Instruction Dépense'!I40)</f>
        <v/>
      </c>
      <c r="B37" s="112" t="str">
        <f>IF(D37="inéligible","",'Instruction Dépense'!$B40)</f>
        <v/>
      </c>
      <c r="C37" s="113">
        <f>'Instruction Dépense'!$M40</f>
        <v>0</v>
      </c>
      <c r="D37" s="42" t="str">
        <f t="shared" si="0"/>
        <v>inéligible</v>
      </c>
    </row>
    <row r="38" spans="1:5" ht="23.15" customHeight="1" x14ac:dyDescent="0.35">
      <c r="A38" s="112" t="str">
        <f>IF(D38="inéligible","",'Instruction Dépense'!I41)</f>
        <v/>
      </c>
      <c r="B38" s="112" t="str">
        <f>IF(D38="inéligible","",'Instruction Dépense'!$B41)</f>
        <v/>
      </c>
      <c r="C38" s="113">
        <f>'Instruction Dépense'!$M41</f>
        <v>0</v>
      </c>
      <c r="D38" s="42" t="str">
        <f t="shared" si="0"/>
        <v>inéligible</v>
      </c>
    </row>
    <row r="39" spans="1:5" ht="23.15" customHeight="1" x14ac:dyDescent="0.35">
      <c r="A39" s="112" t="str">
        <f>IF(D39="inéligible","",'Instruction Dépense'!I42)</f>
        <v/>
      </c>
      <c r="B39" s="112" t="str">
        <f>IF(D39="inéligible","",'Instruction Dépense'!$B42)</f>
        <v/>
      </c>
      <c r="C39" s="113">
        <f>'Instruction Dépense'!$M42</f>
        <v>0</v>
      </c>
      <c r="D39" s="42" t="str">
        <f t="shared" si="0"/>
        <v>inéligible</v>
      </c>
    </row>
    <row r="40" spans="1:5" ht="23.15" customHeight="1" x14ac:dyDescent="0.35">
      <c r="A40" s="112" t="str">
        <f>IF(D40="inéligible","",'Instruction Dépense'!I43)</f>
        <v/>
      </c>
      <c r="B40" s="112" t="str">
        <f>IF(D40="inéligible","",'Instruction Dépense'!$B43)</f>
        <v/>
      </c>
      <c r="C40" s="113">
        <f>'Instruction Dépense'!$M43</f>
        <v>0</v>
      </c>
      <c r="D40" s="42" t="str">
        <f t="shared" si="0"/>
        <v>inéligible</v>
      </c>
    </row>
    <row r="41" spans="1:5" ht="23.15" customHeight="1" x14ac:dyDescent="0.35">
      <c r="A41" s="112" t="str">
        <f>IF(D41="inéligible","",'Instruction Dépense'!I44)</f>
        <v/>
      </c>
      <c r="B41" s="112" t="str">
        <f>IF(D41="inéligible","",'Instruction Dépense'!$B44)</f>
        <v/>
      </c>
      <c r="C41" s="113">
        <f>'Instruction Dépense'!$M44</f>
        <v>0</v>
      </c>
      <c r="D41" s="42" t="str">
        <f t="shared" si="0"/>
        <v>inéligible</v>
      </c>
    </row>
    <row r="42" spans="1:5" ht="23.15" customHeight="1" x14ac:dyDescent="0.35">
      <c r="A42" s="112" t="str">
        <f>IF(D42="inéligible","",'Instruction Dépense'!I45)</f>
        <v/>
      </c>
      <c r="B42" s="112" t="str">
        <f>IF(D42="inéligible","",'Instruction Dépense'!$B45)</f>
        <v/>
      </c>
      <c r="C42" s="113">
        <f>'Instruction Dépense'!$M45</f>
        <v>0</v>
      </c>
      <c r="D42" s="42" t="str">
        <f t="shared" si="0"/>
        <v>inéligible</v>
      </c>
    </row>
    <row r="43" spans="1:5" ht="23.15" customHeight="1" x14ac:dyDescent="0.35">
      <c r="A43" s="112" t="str">
        <f>IF(D43="inéligible","",'Instruction Dépense'!I46)</f>
        <v/>
      </c>
      <c r="B43" s="112" t="str">
        <f>IF(D43="inéligible","",'Instruction Dépense'!$B46)</f>
        <v/>
      </c>
      <c r="C43" s="113">
        <f>'Instruction Dépense'!$M46</f>
        <v>0</v>
      </c>
      <c r="D43" s="42" t="str">
        <f t="shared" si="0"/>
        <v>inéligible</v>
      </c>
    </row>
    <row r="44" spans="1:5" ht="23.15" customHeight="1" x14ac:dyDescent="0.35">
      <c r="A44" s="112" t="str">
        <f>IF(D44="inéligible","",'Instruction Dépense'!I47)</f>
        <v/>
      </c>
      <c r="B44" s="112" t="str">
        <f>IF(D44="inéligible","",'Instruction Dépense'!$B47)</f>
        <v/>
      </c>
      <c r="C44" s="113">
        <f>'Instruction Dépense'!$M47</f>
        <v>0</v>
      </c>
      <c r="D44" s="42" t="str">
        <f t="shared" si="0"/>
        <v>inéligible</v>
      </c>
    </row>
    <row r="45" spans="1:5" ht="23.15" customHeight="1" x14ac:dyDescent="0.35">
      <c r="A45" s="112" t="str">
        <f>IF(D45="inéligible","",'Instruction Dépense'!I48)</f>
        <v/>
      </c>
      <c r="B45" s="112" t="str">
        <f>IF(D45="inéligible","",'Instruction Dépense'!$B48)</f>
        <v/>
      </c>
      <c r="C45" s="113">
        <f>'Instruction Dépense'!$M48</f>
        <v>0</v>
      </c>
      <c r="D45" s="42" t="str">
        <f t="shared" si="0"/>
        <v>inéligible</v>
      </c>
    </row>
    <row r="47" spans="1:5" ht="25" x14ac:dyDescent="0.35">
      <c r="A47" s="199" t="s">
        <v>72</v>
      </c>
      <c r="B47" s="199"/>
      <c r="C47" s="199"/>
      <c r="D47" s="199"/>
    </row>
    <row r="48" spans="1:5" ht="31" x14ac:dyDescent="0.35">
      <c r="A48" s="101" t="s">
        <v>47</v>
      </c>
      <c r="B48" s="101" t="s">
        <v>11</v>
      </c>
      <c r="C48" s="101" t="s">
        <v>70</v>
      </c>
      <c r="D48" s="151" t="s">
        <v>69</v>
      </c>
      <c r="E48" s="42"/>
    </row>
    <row r="49" spans="1:5" ht="23.15" customHeight="1" x14ac:dyDescent="0.35">
      <c r="A49" s="112" t="str">
        <f>IF(C49&gt;0,'Instruction Dépense'!I15,"")</f>
        <v/>
      </c>
      <c r="B49" s="112" t="str">
        <f>IF(C49&gt;0,'Instruction Dépense'!B15,"")</f>
        <v/>
      </c>
      <c r="C49" s="154">
        <f>SUM(_xlfn.IFS('Instruction Dépense'!E15='Instruction Dépense'!J15,"0",'Instruction Dépense'!E15&gt;'Instruction Dépense'!J15,IMSUB('Instruction Dépense'!E15,'Instruction Dépense'!J15)),_xlfn.IFS('Instruction Dépense'!J15='Instruction Dépense'!M15,"0",'Instruction Dépense'!J15&gt;'Instruction Dépense'!M15,IMSUB('Instruction Dépense'!J15,'Instruction Dépense'!M15)))</f>
        <v>0</v>
      </c>
      <c r="D49" s="112" t="str">
        <f>IF(C49&gt;0,'Instruction Dépense'!Q15,"")</f>
        <v/>
      </c>
      <c r="E49" s="42" t="str">
        <f t="shared" ref="E49:E82" si="1">IF(C12=0,"inéligible","éligible")</f>
        <v>inéligible</v>
      </c>
    </row>
    <row r="50" spans="1:5" ht="23.15" customHeight="1" x14ac:dyDescent="0.35">
      <c r="A50" s="112" t="str">
        <f>IF(C50&gt;0,'Instruction Dépense'!I16,"")</f>
        <v/>
      </c>
      <c r="B50" s="112" t="str">
        <f>IF(C50&gt;0,'Instruction Dépense'!B16,"")</f>
        <v/>
      </c>
      <c r="C50" s="154">
        <f>SUM(_xlfn.IFS('Instruction Dépense'!E16='Instruction Dépense'!J16,"0",'Instruction Dépense'!E16&gt;'Instruction Dépense'!J16,IMSUB('Instruction Dépense'!E16,'Instruction Dépense'!J16)),_xlfn.IFS('Instruction Dépense'!J16='Instruction Dépense'!M16,"0",'Instruction Dépense'!J16&gt;'Instruction Dépense'!M16,IMSUB('Instruction Dépense'!J16,'Instruction Dépense'!M16)))</f>
        <v>0</v>
      </c>
      <c r="D50" s="112" t="str">
        <f>IF(C50&gt;0,'Instruction Dépense'!Q16,"")</f>
        <v/>
      </c>
      <c r="E50" s="42" t="str">
        <f t="shared" si="1"/>
        <v>inéligible</v>
      </c>
    </row>
    <row r="51" spans="1:5" ht="23.15" customHeight="1" x14ac:dyDescent="0.35">
      <c r="A51" s="112" t="str">
        <f>IF(C51&gt;0,'Instruction Dépense'!I17,"")</f>
        <v/>
      </c>
      <c r="B51" s="112" t="str">
        <f>IF(C51&gt;0,'Instruction Dépense'!B17,"")</f>
        <v/>
      </c>
      <c r="C51" s="154">
        <f>SUM(_xlfn.IFS('Instruction Dépense'!E17='Instruction Dépense'!J17,"0",'Instruction Dépense'!E17&gt;'Instruction Dépense'!J17,IMSUB('Instruction Dépense'!E17,'Instruction Dépense'!J17)),_xlfn.IFS('Instruction Dépense'!J17='Instruction Dépense'!M17,"0",'Instruction Dépense'!J17&gt;'Instruction Dépense'!M17,IMSUB('Instruction Dépense'!J17,'Instruction Dépense'!M17)))</f>
        <v>0</v>
      </c>
      <c r="D51" s="112" t="str">
        <f>IF(C51&gt;0,'Instruction Dépense'!Q17,"")</f>
        <v/>
      </c>
      <c r="E51" s="42" t="str">
        <f t="shared" si="1"/>
        <v>inéligible</v>
      </c>
    </row>
    <row r="52" spans="1:5" ht="23.15" customHeight="1" x14ac:dyDescent="0.35">
      <c r="A52" s="112" t="str">
        <f>IF(C52&gt;0,'Instruction Dépense'!I18,"")</f>
        <v/>
      </c>
      <c r="B52" s="112" t="str">
        <f>IF(C52&gt;0,'Instruction Dépense'!B18,"")</f>
        <v/>
      </c>
      <c r="C52" s="154">
        <f>SUM(_xlfn.IFS('Instruction Dépense'!E18='Instruction Dépense'!J18,"0",'Instruction Dépense'!E18&gt;'Instruction Dépense'!J18,IMSUB('Instruction Dépense'!E18,'Instruction Dépense'!J18)),_xlfn.IFS('Instruction Dépense'!J18='Instruction Dépense'!M18,"0",'Instruction Dépense'!J18&gt;'Instruction Dépense'!M18,IMSUB('Instruction Dépense'!J18,'Instruction Dépense'!M18)))</f>
        <v>0</v>
      </c>
      <c r="D52" s="112" t="str">
        <f>IF(C52&gt;0,'Instruction Dépense'!Q18,"")</f>
        <v/>
      </c>
      <c r="E52" s="42" t="str">
        <f t="shared" si="1"/>
        <v>inéligible</v>
      </c>
    </row>
    <row r="53" spans="1:5" ht="23.15" customHeight="1" x14ac:dyDescent="0.35">
      <c r="A53" s="112" t="str">
        <f>IF(C53&gt;0,'Instruction Dépense'!I19,"")</f>
        <v/>
      </c>
      <c r="B53" s="112" t="str">
        <f>IF(C53&gt;0,'Instruction Dépense'!B19,"")</f>
        <v/>
      </c>
      <c r="C53" s="154">
        <f>SUM(_xlfn.IFS('Instruction Dépense'!E19='Instruction Dépense'!J19,"0",'Instruction Dépense'!E19&gt;'Instruction Dépense'!J19,IMSUB('Instruction Dépense'!E19,'Instruction Dépense'!J19)),_xlfn.IFS('Instruction Dépense'!J19='Instruction Dépense'!M19,"0",'Instruction Dépense'!J19&gt;'Instruction Dépense'!M19,IMSUB('Instruction Dépense'!J19,'Instruction Dépense'!M19)))</f>
        <v>0</v>
      </c>
      <c r="D53" s="112" t="str">
        <f>IF(C53&gt;0,'Instruction Dépense'!Q19,"")</f>
        <v/>
      </c>
      <c r="E53" s="42" t="str">
        <f t="shared" si="1"/>
        <v>inéligible</v>
      </c>
    </row>
    <row r="54" spans="1:5" ht="23.15" customHeight="1" x14ac:dyDescent="0.35">
      <c r="A54" s="112" t="str">
        <f>IF(C54&gt;0,'Instruction Dépense'!I20,"")</f>
        <v/>
      </c>
      <c r="B54" s="112" t="str">
        <f>IF(C54&gt;0,'Instruction Dépense'!B20,"")</f>
        <v/>
      </c>
      <c r="C54" s="154">
        <f>SUM(_xlfn.IFS('Instruction Dépense'!E20='Instruction Dépense'!J20,"0",'Instruction Dépense'!E20&gt;'Instruction Dépense'!J20,IMSUB('Instruction Dépense'!E20,'Instruction Dépense'!J20)),_xlfn.IFS('Instruction Dépense'!J20='Instruction Dépense'!M20,"0",'Instruction Dépense'!J20&gt;'Instruction Dépense'!M20,IMSUB('Instruction Dépense'!J20,'Instruction Dépense'!M20)))</f>
        <v>0</v>
      </c>
      <c r="D54" s="112" t="str">
        <f>IF(C54&gt;0,'Instruction Dépense'!Q20,"")</f>
        <v/>
      </c>
      <c r="E54" s="42" t="str">
        <f t="shared" si="1"/>
        <v>inéligible</v>
      </c>
    </row>
    <row r="55" spans="1:5" ht="23.15" customHeight="1" x14ac:dyDescent="0.35">
      <c r="A55" s="112" t="str">
        <f>IF(C55&gt;0,'Instruction Dépense'!I21,"")</f>
        <v/>
      </c>
      <c r="B55" s="112" t="str">
        <f>IF(C55&gt;0,'Instruction Dépense'!B21,"")</f>
        <v/>
      </c>
      <c r="C55" s="154">
        <f>SUM(_xlfn.IFS('Instruction Dépense'!E21='Instruction Dépense'!J21,"0",'Instruction Dépense'!E21&gt;'Instruction Dépense'!J21,IMSUB('Instruction Dépense'!E21,'Instruction Dépense'!J21)),_xlfn.IFS('Instruction Dépense'!J21='Instruction Dépense'!M21,"0",'Instruction Dépense'!J21&gt;'Instruction Dépense'!M21,IMSUB('Instruction Dépense'!J21,'Instruction Dépense'!M21)))</f>
        <v>0</v>
      </c>
      <c r="D55" s="112" t="str">
        <f>IF(C55&gt;0,'Instruction Dépense'!Q21,"")</f>
        <v/>
      </c>
      <c r="E55" s="42" t="str">
        <f t="shared" si="1"/>
        <v>inéligible</v>
      </c>
    </row>
    <row r="56" spans="1:5" ht="23.15" customHeight="1" x14ac:dyDescent="0.35">
      <c r="A56" s="112" t="str">
        <f>IF(C56&gt;0,'Instruction Dépense'!I22,"")</f>
        <v/>
      </c>
      <c r="B56" s="112" t="str">
        <f>IF(C56&gt;0,'Instruction Dépense'!B22,"")</f>
        <v/>
      </c>
      <c r="C56" s="154">
        <f>SUM(_xlfn.IFS('Instruction Dépense'!E22='Instruction Dépense'!J22,"0",'Instruction Dépense'!E22&gt;'Instruction Dépense'!J22,IMSUB('Instruction Dépense'!E22,'Instruction Dépense'!J22)),_xlfn.IFS('Instruction Dépense'!J22='Instruction Dépense'!M22,"0",'Instruction Dépense'!J22&gt;'Instruction Dépense'!M22,IMSUB('Instruction Dépense'!J22,'Instruction Dépense'!M22)))</f>
        <v>0</v>
      </c>
      <c r="D56" s="112" t="str">
        <f>IF(C56&gt;0,'Instruction Dépense'!Q22,"")</f>
        <v/>
      </c>
      <c r="E56" s="42" t="str">
        <f t="shared" si="1"/>
        <v>inéligible</v>
      </c>
    </row>
    <row r="57" spans="1:5" ht="23.15" customHeight="1" x14ac:dyDescent="0.35">
      <c r="A57" s="112" t="str">
        <f>IF(C57&gt;0,'Instruction Dépense'!I23,"")</f>
        <v/>
      </c>
      <c r="B57" s="112" t="str">
        <f>IF(C57&gt;0,'Instruction Dépense'!B23,"")</f>
        <v/>
      </c>
      <c r="C57" s="154">
        <f>SUM(_xlfn.IFS('Instruction Dépense'!E23='Instruction Dépense'!J23,"0",'Instruction Dépense'!E23&gt;'Instruction Dépense'!J23,IMSUB('Instruction Dépense'!E23,'Instruction Dépense'!J23)),_xlfn.IFS('Instruction Dépense'!J23='Instruction Dépense'!M23,"0",'Instruction Dépense'!J23&gt;'Instruction Dépense'!M23,IMSUB('Instruction Dépense'!J23,'Instruction Dépense'!M23)))</f>
        <v>0</v>
      </c>
      <c r="D57" s="112" t="str">
        <f>IF(C57&gt;0,'Instruction Dépense'!Q23,"")</f>
        <v/>
      </c>
      <c r="E57" s="42" t="str">
        <f t="shared" si="1"/>
        <v>inéligible</v>
      </c>
    </row>
    <row r="58" spans="1:5" ht="23.15" customHeight="1" x14ac:dyDescent="0.35">
      <c r="A58" s="112" t="str">
        <f>IF(C58&gt;0,'Instruction Dépense'!I24,"")</f>
        <v/>
      </c>
      <c r="B58" s="112" t="str">
        <f>IF(C58&gt;0,'Instruction Dépense'!B24,"")</f>
        <v/>
      </c>
      <c r="C58" s="154">
        <f>SUM(_xlfn.IFS('Instruction Dépense'!E24='Instruction Dépense'!J24,"0",'Instruction Dépense'!E24&gt;'Instruction Dépense'!J24,IMSUB('Instruction Dépense'!E24,'Instruction Dépense'!J24)),_xlfn.IFS('Instruction Dépense'!J24='Instruction Dépense'!M24,"0",'Instruction Dépense'!J24&gt;'Instruction Dépense'!M24,IMSUB('Instruction Dépense'!J24,'Instruction Dépense'!M24)))</f>
        <v>0</v>
      </c>
      <c r="D58" s="112" t="str">
        <f>IF(C58&gt;0,'Instruction Dépense'!Q24,"")</f>
        <v/>
      </c>
      <c r="E58" s="42" t="str">
        <f t="shared" si="1"/>
        <v>inéligible</v>
      </c>
    </row>
    <row r="59" spans="1:5" ht="23.15" customHeight="1" x14ac:dyDescent="0.35">
      <c r="A59" s="112" t="str">
        <f>IF(C59&gt;0,'Instruction Dépense'!I25,"")</f>
        <v/>
      </c>
      <c r="B59" s="112" t="str">
        <f>IF(C59&gt;0,'Instruction Dépense'!B25,"")</f>
        <v/>
      </c>
      <c r="C59" s="154">
        <f>SUM(_xlfn.IFS('Instruction Dépense'!E25='Instruction Dépense'!J25,"0",'Instruction Dépense'!E25&gt;'Instruction Dépense'!J25,IMSUB('Instruction Dépense'!E25,'Instruction Dépense'!J25)),_xlfn.IFS('Instruction Dépense'!J25='Instruction Dépense'!M25,"0",'Instruction Dépense'!J25&gt;'Instruction Dépense'!M25,IMSUB('Instruction Dépense'!J25,'Instruction Dépense'!M25)))</f>
        <v>0</v>
      </c>
      <c r="D59" s="112" t="str">
        <f>IF(C59&gt;0,'Instruction Dépense'!Q25,"")</f>
        <v/>
      </c>
      <c r="E59" s="42" t="str">
        <f t="shared" si="1"/>
        <v>inéligible</v>
      </c>
    </row>
    <row r="60" spans="1:5" ht="23.15" customHeight="1" x14ac:dyDescent="0.35">
      <c r="A60" s="112" t="str">
        <f>IF(C60&gt;0,'Instruction Dépense'!I26,"")</f>
        <v/>
      </c>
      <c r="B60" s="112" t="str">
        <f>IF(C60&gt;0,'Instruction Dépense'!B26,"")</f>
        <v/>
      </c>
      <c r="C60" s="154">
        <f>SUM(_xlfn.IFS('Instruction Dépense'!E26='Instruction Dépense'!J26,"0",'Instruction Dépense'!E26&gt;'Instruction Dépense'!J26,IMSUB('Instruction Dépense'!E26,'Instruction Dépense'!J26)),_xlfn.IFS('Instruction Dépense'!J26='Instruction Dépense'!M26,"0",'Instruction Dépense'!J26&gt;'Instruction Dépense'!M26,IMSUB('Instruction Dépense'!J26,'Instruction Dépense'!M26)))</f>
        <v>0</v>
      </c>
      <c r="D60" s="112" t="str">
        <f>IF(C60&gt;0,'Instruction Dépense'!Q26,"")</f>
        <v/>
      </c>
      <c r="E60" s="42" t="str">
        <f t="shared" si="1"/>
        <v>inéligible</v>
      </c>
    </row>
    <row r="61" spans="1:5" ht="23.15" customHeight="1" x14ac:dyDescent="0.35">
      <c r="A61" s="112" t="str">
        <f>IF(C61&gt;0,'Instruction Dépense'!I27,"")</f>
        <v/>
      </c>
      <c r="B61" s="112" t="str">
        <f>IF(C61&gt;0,'Instruction Dépense'!B27,"")</f>
        <v/>
      </c>
      <c r="C61" s="154">
        <f>SUM(_xlfn.IFS('Instruction Dépense'!E27='Instruction Dépense'!J27,"0",'Instruction Dépense'!E27&gt;'Instruction Dépense'!J27,IMSUB('Instruction Dépense'!E27,'Instruction Dépense'!J27)),_xlfn.IFS('Instruction Dépense'!J27='Instruction Dépense'!M27,"0",'Instruction Dépense'!J27&gt;'Instruction Dépense'!M27,IMSUB('Instruction Dépense'!J27,'Instruction Dépense'!M27)))</f>
        <v>0</v>
      </c>
      <c r="D61" s="112" t="str">
        <f>IF(C61&gt;0,'Instruction Dépense'!Q27,"")</f>
        <v/>
      </c>
      <c r="E61" s="42" t="str">
        <f t="shared" si="1"/>
        <v>inéligible</v>
      </c>
    </row>
    <row r="62" spans="1:5" ht="23.15" customHeight="1" x14ac:dyDescent="0.35">
      <c r="A62" s="112" t="str">
        <f>IF(C62&gt;0,'Instruction Dépense'!I28,"")</f>
        <v/>
      </c>
      <c r="B62" s="112" t="str">
        <f>IF(C62&gt;0,'Instruction Dépense'!B28,"")</f>
        <v/>
      </c>
      <c r="C62" s="154">
        <f>SUM(_xlfn.IFS('Instruction Dépense'!E28='Instruction Dépense'!J28,"0",'Instruction Dépense'!E28&gt;'Instruction Dépense'!J28,IMSUB('Instruction Dépense'!E28,'Instruction Dépense'!J28)),_xlfn.IFS('Instruction Dépense'!J28='Instruction Dépense'!M28,"0",'Instruction Dépense'!J28&gt;'Instruction Dépense'!M28,IMSUB('Instruction Dépense'!J28,'Instruction Dépense'!M28)))</f>
        <v>0</v>
      </c>
      <c r="D62" s="112" t="str">
        <f>IF(C62&gt;0,'Instruction Dépense'!Q28,"")</f>
        <v/>
      </c>
      <c r="E62" s="42" t="str">
        <f t="shared" si="1"/>
        <v>inéligible</v>
      </c>
    </row>
    <row r="63" spans="1:5" ht="23.15" customHeight="1" x14ac:dyDescent="0.35">
      <c r="A63" s="112" t="str">
        <f>IF(C63&gt;0,'Instruction Dépense'!I29,"")</f>
        <v/>
      </c>
      <c r="B63" s="112" t="str">
        <f>IF(C63&gt;0,'Instruction Dépense'!B29,"")</f>
        <v/>
      </c>
      <c r="C63" s="154">
        <f>SUM(_xlfn.IFS('Instruction Dépense'!E29='Instruction Dépense'!J29,"0",'Instruction Dépense'!E29&gt;'Instruction Dépense'!J29,IMSUB('Instruction Dépense'!E29,'Instruction Dépense'!J29)),_xlfn.IFS('Instruction Dépense'!J29='Instruction Dépense'!M29,"0",'Instruction Dépense'!J29&gt;'Instruction Dépense'!M29,IMSUB('Instruction Dépense'!J29,'Instruction Dépense'!M29)))</f>
        <v>0</v>
      </c>
      <c r="D63" s="112" t="str">
        <f>IF(C63&gt;0,'Instruction Dépense'!Q29,"")</f>
        <v/>
      </c>
      <c r="E63" s="42" t="str">
        <f t="shared" si="1"/>
        <v>inéligible</v>
      </c>
    </row>
    <row r="64" spans="1:5" ht="23.15" customHeight="1" x14ac:dyDescent="0.35">
      <c r="A64" s="112" t="str">
        <f>IF(C64&gt;0,'Instruction Dépense'!I30,"")</f>
        <v/>
      </c>
      <c r="B64" s="112" t="str">
        <f>IF(C64&gt;0,'Instruction Dépense'!B30,"")</f>
        <v/>
      </c>
      <c r="C64" s="154">
        <f>SUM(_xlfn.IFS('Instruction Dépense'!E30='Instruction Dépense'!J30,"0",'Instruction Dépense'!E30&gt;'Instruction Dépense'!J30,IMSUB('Instruction Dépense'!E30,'Instruction Dépense'!J30)),_xlfn.IFS('Instruction Dépense'!J30='Instruction Dépense'!M30,"0",'Instruction Dépense'!J30&gt;'Instruction Dépense'!M30,IMSUB('Instruction Dépense'!J30,'Instruction Dépense'!M30)))</f>
        <v>0</v>
      </c>
      <c r="D64" s="112" t="str">
        <f>IF(C64&gt;0,'Instruction Dépense'!Q30,"")</f>
        <v/>
      </c>
      <c r="E64" s="42" t="str">
        <f t="shared" si="1"/>
        <v>inéligible</v>
      </c>
    </row>
    <row r="65" spans="1:5" ht="23.15" customHeight="1" x14ac:dyDescent="0.35">
      <c r="A65" s="112" t="str">
        <f>IF(C65&gt;0,'Instruction Dépense'!I31,"")</f>
        <v/>
      </c>
      <c r="B65" s="112" t="str">
        <f>IF(C65&gt;0,'Instruction Dépense'!B31,"")</f>
        <v/>
      </c>
      <c r="C65" s="154">
        <f>SUM(_xlfn.IFS('Instruction Dépense'!E31='Instruction Dépense'!J31,"0",'Instruction Dépense'!E31&gt;'Instruction Dépense'!J31,IMSUB('Instruction Dépense'!E31,'Instruction Dépense'!J31)),_xlfn.IFS('Instruction Dépense'!J31='Instruction Dépense'!M31,"0",'Instruction Dépense'!J31&gt;'Instruction Dépense'!M31,IMSUB('Instruction Dépense'!J31,'Instruction Dépense'!M31)))</f>
        <v>0</v>
      </c>
      <c r="D65" s="112" t="str">
        <f>IF(C65&gt;0,'Instruction Dépense'!Q31,"")</f>
        <v/>
      </c>
      <c r="E65" s="42" t="str">
        <f t="shared" si="1"/>
        <v>inéligible</v>
      </c>
    </row>
    <row r="66" spans="1:5" ht="23.15" customHeight="1" x14ac:dyDescent="0.35">
      <c r="A66" s="112" t="str">
        <f>IF(C66&gt;0,'Instruction Dépense'!I32,"")</f>
        <v/>
      </c>
      <c r="B66" s="112" t="str">
        <f>IF(C66&gt;0,'Instruction Dépense'!B32,"")</f>
        <v/>
      </c>
      <c r="C66" s="154">
        <f>SUM(_xlfn.IFS('Instruction Dépense'!E32='Instruction Dépense'!J32,"0",'Instruction Dépense'!E32&gt;'Instruction Dépense'!J32,IMSUB('Instruction Dépense'!E32,'Instruction Dépense'!J32)),_xlfn.IFS('Instruction Dépense'!J32='Instruction Dépense'!M32,"0",'Instruction Dépense'!J32&gt;'Instruction Dépense'!M32,IMSUB('Instruction Dépense'!J32,'Instruction Dépense'!M32)))</f>
        <v>0</v>
      </c>
      <c r="D66" s="112" t="str">
        <f>IF(C66&gt;0,'Instruction Dépense'!Q32,"")</f>
        <v/>
      </c>
      <c r="E66" s="42" t="str">
        <f t="shared" si="1"/>
        <v>inéligible</v>
      </c>
    </row>
    <row r="67" spans="1:5" ht="23.15" customHeight="1" x14ac:dyDescent="0.35">
      <c r="A67" s="112" t="str">
        <f>IF(C67&gt;0,'Instruction Dépense'!I33,"")</f>
        <v/>
      </c>
      <c r="B67" s="112" t="str">
        <f>IF(C67&gt;0,'Instruction Dépense'!B33,"")</f>
        <v/>
      </c>
      <c r="C67" s="154">
        <f>SUM(_xlfn.IFS('Instruction Dépense'!E33='Instruction Dépense'!J33,"0",'Instruction Dépense'!E33&gt;'Instruction Dépense'!J33,IMSUB('Instruction Dépense'!E33,'Instruction Dépense'!J33)),_xlfn.IFS('Instruction Dépense'!J33='Instruction Dépense'!M33,"0",'Instruction Dépense'!J33&gt;'Instruction Dépense'!M33,IMSUB('Instruction Dépense'!J33,'Instruction Dépense'!M33)))</f>
        <v>0</v>
      </c>
      <c r="D67" s="112" t="str">
        <f>IF(C67&gt;0,'Instruction Dépense'!Q33,"")</f>
        <v/>
      </c>
      <c r="E67" s="42" t="str">
        <f t="shared" si="1"/>
        <v>inéligible</v>
      </c>
    </row>
    <row r="68" spans="1:5" ht="23.15" customHeight="1" x14ac:dyDescent="0.35">
      <c r="A68" s="112" t="str">
        <f>IF(C68&gt;0,'Instruction Dépense'!I34,"")</f>
        <v/>
      </c>
      <c r="B68" s="112" t="str">
        <f>IF(C68&gt;0,'Instruction Dépense'!B34,"")</f>
        <v/>
      </c>
      <c r="C68" s="154">
        <f>SUM(_xlfn.IFS('Instruction Dépense'!E34='Instruction Dépense'!J34,"0",'Instruction Dépense'!E34&gt;'Instruction Dépense'!J34,IMSUB('Instruction Dépense'!E34,'Instruction Dépense'!J34)),_xlfn.IFS('Instruction Dépense'!J34='Instruction Dépense'!M34,"0",'Instruction Dépense'!J34&gt;'Instruction Dépense'!M34,IMSUB('Instruction Dépense'!J34,'Instruction Dépense'!M34)))</f>
        <v>0</v>
      </c>
      <c r="D68" s="112" t="str">
        <f>IF(C68&gt;0,'Instruction Dépense'!Q34,"")</f>
        <v/>
      </c>
      <c r="E68" s="42" t="str">
        <f t="shared" si="1"/>
        <v>inéligible</v>
      </c>
    </row>
    <row r="69" spans="1:5" ht="23.15" customHeight="1" x14ac:dyDescent="0.35">
      <c r="A69" s="112" t="str">
        <f>IF(C69&gt;0,'Instruction Dépense'!I35,"")</f>
        <v/>
      </c>
      <c r="B69" s="112" t="str">
        <f>IF(C69&gt;0,'Instruction Dépense'!B35,"")</f>
        <v/>
      </c>
      <c r="C69" s="154">
        <f>SUM(_xlfn.IFS('Instruction Dépense'!E35='Instruction Dépense'!J35,"0",'Instruction Dépense'!E35&gt;'Instruction Dépense'!J35,IMSUB('Instruction Dépense'!E35,'Instruction Dépense'!J35)),_xlfn.IFS('Instruction Dépense'!J35='Instruction Dépense'!M35,"0",'Instruction Dépense'!J35&gt;'Instruction Dépense'!M35,IMSUB('Instruction Dépense'!J35,'Instruction Dépense'!M35)))</f>
        <v>0</v>
      </c>
      <c r="D69" s="112" t="str">
        <f>IF(C69&gt;0,'Instruction Dépense'!Q35,"")</f>
        <v/>
      </c>
      <c r="E69" s="42" t="str">
        <f t="shared" si="1"/>
        <v>inéligible</v>
      </c>
    </row>
    <row r="70" spans="1:5" ht="23.15" customHeight="1" x14ac:dyDescent="0.35">
      <c r="A70" s="112" t="str">
        <f>IF(C70&gt;0,'Instruction Dépense'!I36,"")</f>
        <v/>
      </c>
      <c r="B70" s="112" t="str">
        <f>IF(C70&gt;0,'Instruction Dépense'!B36,"")</f>
        <v/>
      </c>
      <c r="C70" s="154">
        <f>SUM(_xlfn.IFS('Instruction Dépense'!E36='Instruction Dépense'!J36,"0",'Instruction Dépense'!E36&gt;'Instruction Dépense'!J36,IMSUB('Instruction Dépense'!E36,'Instruction Dépense'!J36)),_xlfn.IFS('Instruction Dépense'!J36='Instruction Dépense'!M36,"0",'Instruction Dépense'!J36&gt;'Instruction Dépense'!M36,IMSUB('Instruction Dépense'!J36,'Instruction Dépense'!M36)))</f>
        <v>0</v>
      </c>
      <c r="D70" s="112" t="str">
        <f>IF(C70&gt;0,'Instruction Dépense'!Q36,"")</f>
        <v/>
      </c>
      <c r="E70" s="42" t="str">
        <f t="shared" si="1"/>
        <v>inéligible</v>
      </c>
    </row>
    <row r="71" spans="1:5" ht="23.15" customHeight="1" x14ac:dyDescent="0.35">
      <c r="A71" s="112" t="str">
        <f>IF(C71&gt;0,'Instruction Dépense'!I37,"")</f>
        <v/>
      </c>
      <c r="B71" s="112" t="str">
        <f>IF(C71&gt;0,'Instruction Dépense'!B37,"")</f>
        <v/>
      </c>
      <c r="C71" s="154">
        <f>SUM(_xlfn.IFS('Instruction Dépense'!E37='Instruction Dépense'!J37,"0",'Instruction Dépense'!E37&gt;'Instruction Dépense'!J37,IMSUB('Instruction Dépense'!E37,'Instruction Dépense'!J37)),_xlfn.IFS('Instruction Dépense'!J37='Instruction Dépense'!M37,"0",'Instruction Dépense'!J37&gt;'Instruction Dépense'!M37,IMSUB('Instruction Dépense'!J37,'Instruction Dépense'!M37)))</f>
        <v>0</v>
      </c>
      <c r="D71" s="112" t="str">
        <f>IF(C71&gt;0,'Instruction Dépense'!Q37,"")</f>
        <v/>
      </c>
      <c r="E71" s="42" t="str">
        <f t="shared" si="1"/>
        <v>inéligible</v>
      </c>
    </row>
    <row r="72" spans="1:5" ht="23.15" customHeight="1" x14ac:dyDescent="0.35">
      <c r="A72" s="112" t="str">
        <f>IF(C72&gt;0,'Instruction Dépense'!I38,"")</f>
        <v/>
      </c>
      <c r="B72" s="112" t="str">
        <f>IF(C72&gt;0,'Instruction Dépense'!B38,"")</f>
        <v/>
      </c>
      <c r="C72" s="154">
        <f>SUM(_xlfn.IFS('Instruction Dépense'!E38='Instruction Dépense'!J38,"0",'Instruction Dépense'!E38&gt;'Instruction Dépense'!J38,IMSUB('Instruction Dépense'!E38,'Instruction Dépense'!J38)),_xlfn.IFS('Instruction Dépense'!J38='Instruction Dépense'!M38,"0",'Instruction Dépense'!J38&gt;'Instruction Dépense'!M38,IMSUB('Instruction Dépense'!J38,'Instruction Dépense'!M38)))</f>
        <v>0</v>
      </c>
      <c r="D72" s="112" t="str">
        <f>IF(C72&gt;0,'Instruction Dépense'!Q38,"")</f>
        <v/>
      </c>
      <c r="E72" s="42" t="str">
        <f t="shared" si="1"/>
        <v>inéligible</v>
      </c>
    </row>
    <row r="73" spans="1:5" ht="23.15" customHeight="1" x14ac:dyDescent="0.35">
      <c r="A73" s="112" t="str">
        <f>IF(C73&gt;0,'Instruction Dépense'!I39,"")</f>
        <v/>
      </c>
      <c r="B73" s="112" t="str">
        <f>IF(C73&gt;0,'Instruction Dépense'!B39,"")</f>
        <v/>
      </c>
      <c r="C73" s="154">
        <f>SUM(_xlfn.IFS('Instruction Dépense'!E39='Instruction Dépense'!J39,"0",'Instruction Dépense'!E39&gt;'Instruction Dépense'!J39,IMSUB('Instruction Dépense'!E39,'Instruction Dépense'!J39)),_xlfn.IFS('Instruction Dépense'!J39='Instruction Dépense'!M39,"0",'Instruction Dépense'!J39&gt;'Instruction Dépense'!M39,IMSUB('Instruction Dépense'!J39,'Instruction Dépense'!M39)))</f>
        <v>0</v>
      </c>
      <c r="D73" s="112" t="str">
        <f>IF(C73&gt;0,'Instruction Dépense'!Q39,"")</f>
        <v/>
      </c>
      <c r="E73" s="42" t="str">
        <f t="shared" si="1"/>
        <v>inéligible</v>
      </c>
    </row>
    <row r="74" spans="1:5" ht="23.15" customHeight="1" x14ac:dyDescent="0.35">
      <c r="A74" s="112" t="str">
        <f>IF(C74&gt;0,'Instruction Dépense'!I40,"")</f>
        <v/>
      </c>
      <c r="B74" s="112" t="str">
        <f>IF(C74&gt;0,'Instruction Dépense'!B40,"")</f>
        <v/>
      </c>
      <c r="C74" s="154">
        <f>SUM(_xlfn.IFS('Instruction Dépense'!E40='Instruction Dépense'!J40,"0",'Instruction Dépense'!E40&gt;'Instruction Dépense'!J40,IMSUB('Instruction Dépense'!E40,'Instruction Dépense'!J40)),_xlfn.IFS('Instruction Dépense'!J40='Instruction Dépense'!M40,"0",'Instruction Dépense'!J40&gt;'Instruction Dépense'!M40,IMSUB('Instruction Dépense'!J40,'Instruction Dépense'!M40)))</f>
        <v>0</v>
      </c>
      <c r="D74" s="112" t="str">
        <f>IF(C74&gt;0,'Instruction Dépense'!Q40,"")</f>
        <v/>
      </c>
      <c r="E74" s="42" t="str">
        <f t="shared" si="1"/>
        <v>inéligible</v>
      </c>
    </row>
    <row r="75" spans="1:5" ht="23.15" customHeight="1" x14ac:dyDescent="0.35">
      <c r="A75" s="112" t="str">
        <f>IF(C75&gt;0,'Instruction Dépense'!I41,"")</f>
        <v/>
      </c>
      <c r="B75" s="112" t="str">
        <f>IF(C75&gt;0,'Instruction Dépense'!B41,"")</f>
        <v/>
      </c>
      <c r="C75" s="154">
        <f>SUM(_xlfn.IFS('Instruction Dépense'!E41='Instruction Dépense'!J41,"0",'Instruction Dépense'!E41&gt;'Instruction Dépense'!J41,IMSUB('Instruction Dépense'!E41,'Instruction Dépense'!J41)),_xlfn.IFS('Instruction Dépense'!J41='Instruction Dépense'!M41,"0",'Instruction Dépense'!J41&gt;'Instruction Dépense'!M41,IMSUB('Instruction Dépense'!J41,'Instruction Dépense'!M41)))</f>
        <v>0</v>
      </c>
      <c r="D75" s="112" t="str">
        <f>IF(C75&gt;0,'Instruction Dépense'!Q41,"")</f>
        <v/>
      </c>
      <c r="E75" s="42" t="str">
        <f t="shared" si="1"/>
        <v>inéligible</v>
      </c>
    </row>
    <row r="76" spans="1:5" ht="23.15" customHeight="1" x14ac:dyDescent="0.35">
      <c r="A76" s="112" t="str">
        <f>IF(C76&gt;0,'Instruction Dépense'!I42,"")</f>
        <v/>
      </c>
      <c r="B76" s="112" t="str">
        <f>IF(C76&gt;0,'Instruction Dépense'!B42,"")</f>
        <v/>
      </c>
      <c r="C76" s="154">
        <f>SUM(_xlfn.IFS('Instruction Dépense'!E42='Instruction Dépense'!J42,"0",'Instruction Dépense'!E42&gt;'Instruction Dépense'!J42,IMSUB('Instruction Dépense'!E42,'Instruction Dépense'!J42)),_xlfn.IFS('Instruction Dépense'!J42='Instruction Dépense'!M42,"0",'Instruction Dépense'!J42&gt;'Instruction Dépense'!M42,IMSUB('Instruction Dépense'!J42,'Instruction Dépense'!M42)))</f>
        <v>0</v>
      </c>
      <c r="D76" s="112" t="str">
        <f>IF(C76&gt;0,'Instruction Dépense'!Q42,"")</f>
        <v/>
      </c>
      <c r="E76" s="42" t="str">
        <f t="shared" si="1"/>
        <v>inéligible</v>
      </c>
    </row>
    <row r="77" spans="1:5" ht="23.15" customHeight="1" x14ac:dyDescent="0.35">
      <c r="A77" s="112" t="str">
        <f>IF(C77&gt;0,'Instruction Dépense'!I43,"")</f>
        <v/>
      </c>
      <c r="B77" s="112" t="str">
        <f>IF(C77&gt;0,'Instruction Dépense'!B43,"")</f>
        <v/>
      </c>
      <c r="C77" s="154">
        <f>SUM(_xlfn.IFS('Instruction Dépense'!E43='Instruction Dépense'!J43,"0",'Instruction Dépense'!E43&gt;'Instruction Dépense'!J43,IMSUB('Instruction Dépense'!E43,'Instruction Dépense'!J43)),_xlfn.IFS('Instruction Dépense'!J43='Instruction Dépense'!M43,"0",'Instruction Dépense'!J43&gt;'Instruction Dépense'!M43,IMSUB('Instruction Dépense'!J43,'Instruction Dépense'!M43)))</f>
        <v>0</v>
      </c>
      <c r="D77" s="112" t="str">
        <f>IF(C77&gt;0,'Instruction Dépense'!Q43,"")</f>
        <v/>
      </c>
      <c r="E77" s="42" t="str">
        <f t="shared" si="1"/>
        <v>inéligible</v>
      </c>
    </row>
    <row r="78" spans="1:5" ht="23.15" customHeight="1" x14ac:dyDescent="0.35">
      <c r="A78" s="112" t="str">
        <f>IF(C78&gt;0,'Instruction Dépense'!I44,"")</f>
        <v/>
      </c>
      <c r="B78" s="112" t="str">
        <f>IF(C78&gt;0,'Instruction Dépense'!B44,"")</f>
        <v/>
      </c>
      <c r="C78" s="154">
        <f>SUM(_xlfn.IFS('Instruction Dépense'!E44='Instruction Dépense'!J44,"0",'Instruction Dépense'!E44&gt;'Instruction Dépense'!J44,IMSUB('Instruction Dépense'!E44,'Instruction Dépense'!J44)),_xlfn.IFS('Instruction Dépense'!J44='Instruction Dépense'!M44,"0",'Instruction Dépense'!J44&gt;'Instruction Dépense'!M44,IMSUB('Instruction Dépense'!J44,'Instruction Dépense'!M44)))</f>
        <v>0</v>
      </c>
      <c r="D78" s="112" t="str">
        <f>IF(C78&gt;0,'Instruction Dépense'!Q44,"")</f>
        <v/>
      </c>
      <c r="E78" s="42" t="str">
        <f t="shared" si="1"/>
        <v>inéligible</v>
      </c>
    </row>
    <row r="79" spans="1:5" ht="23.15" customHeight="1" x14ac:dyDescent="0.35">
      <c r="A79" s="112" t="str">
        <f>IF(C79&gt;0,'Instruction Dépense'!I45,"")</f>
        <v/>
      </c>
      <c r="B79" s="112" t="str">
        <f>IF(C79&gt;0,'Instruction Dépense'!B45,"")</f>
        <v/>
      </c>
      <c r="C79" s="154">
        <f>SUM(_xlfn.IFS('Instruction Dépense'!E45='Instruction Dépense'!J45,"0",'Instruction Dépense'!E45&gt;'Instruction Dépense'!J45,IMSUB('Instruction Dépense'!E45,'Instruction Dépense'!J45)),_xlfn.IFS('Instruction Dépense'!J45='Instruction Dépense'!M45,"0",'Instruction Dépense'!J45&gt;'Instruction Dépense'!M45,IMSUB('Instruction Dépense'!J45,'Instruction Dépense'!M45)))</f>
        <v>0</v>
      </c>
      <c r="D79" s="112" t="str">
        <f>IF(C79&gt;0,'Instruction Dépense'!Q45,"")</f>
        <v/>
      </c>
      <c r="E79" s="42" t="str">
        <f t="shared" si="1"/>
        <v>inéligible</v>
      </c>
    </row>
    <row r="80" spans="1:5" ht="23.15" customHeight="1" x14ac:dyDescent="0.35">
      <c r="A80" s="112" t="str">
        <f>IF(C80&gt;0,'Instruction Dépense'!I46,"")</f>
        <v/>
      </c>
      <c r="B80" s="112" t="str">
        <f>IF(C80&gt;0,'Instruction Dépense'!B46,"")</f>
        <v/>
      </c>
      <c r="C80" s="154">
        <f>SUM(_xlfn.IFS('Instruction Dépense'!E46='Instruction Dépense'!J46,"0",'Instruction Dépense'!E46&gt;'Instruction Dépense'!J46,IMSUB('Instruction Dépense'!E46,'Instruction Dépense'!J46)),_xlfn.IFS('Instruction Dépense'!J46='Instruction Dépense'!M46,"0",'Instruction Dépense'!J46&gt;'Instruction Dépense'!M46,IMSUB('Instruction Dépense'!J46,'Instruction Dépense'!M46)))</f>
        <v>0</v>
      </c>
      <c r="D80" s="112" t="str">
        <f>IF(C80&gt;0,'Instruction Dépense'!Q46,"")</f>
        <v/>
      </c>
      <c r="E80" s="42" t="str">
        <f t="shared" si="1"/>
        <v>inéligible</v>
      </c>
    </row>
    <row r="81" spans="1:5" ht="23.15" customHeight="1" x14ac:dyDescent="0.35">
      <c r="A81" s="112" t="str">
        <f>IF(C81&gt;0,'Instruction Dépense'!I47,"")</f>
        <v/>
      </c>
      <c r="B81" s="112" t="str">
        <f>IF(C81&gt;0,'Instruction Dépense'!B47,"")</f>
        <v/>
      </c>
      <c r="C81" s="154">
        <f>SUM(_xlfn.IFS('Instruction Dépense'!E47='Instruction Dépense'!J47,"0",'Instruction Dépense'!E47&gt;'Instruction Dépense'!J47,IMSUB('Instruction Dépense'!E47,'Instruction Dépense'!J47)),_xlfn.IFS('Instruction Dépense'!J47='Instruction Dépense'!M47,"0",'Instruction Dépense'!J47&gt;'Instruction Dépense'!M47,IMSUB('Instruction Dépense'!J47,'Instruction Dépense'!M47)))</f>
        <v>0</v>
      </c>
      <c r="D81" s="112" t="str">
        <f>IF(C81&gt;0,'Instruction Dépense'!Q47,"")</f>
        <v/>
      </c>
      <c r="E81" s="42" t="str">
        <f t="shared" si="1"/>
        <v>inéligible</v>
      </c>
    </row>
    <row r="82" spans="1:5" ht="23.15" customHeight="1" x14ac:dyDescent="0.35">
      <c r="A82" s="112" t="str">
        <f>IF(C82&gt;0,'Instruction Dépense'!I48,"")</f>
        <v/>
      </c>
      <c r="B82" s="112" t="str">
        <f>IF(C82&gt;0,'Instruction Dépense'!B48,"")</f>
        <v/>
      </c>
      <c r="C82" s="154">
        <f>SUM(_xlfn.IFS('Instruction Dépense'!E48='Instruction Dépense'!J48,"0",'Instruction Dépense'!E48&gt;'Instruction Dépense'!J48,IMSUB('Instruction Dépense'!E48,'Instruction Dépense'!J48)),_xlfn.IFS('Instruction Dépense'!J48='Instruction Dépense'!M48,"0",'Instruction Dépense'!J48&gt;'Instruction Dépense'!M48,IMSUB('Instruction Dépense'!J48,'Instruction Dépense'!M48)))</f>
        <v>0</v>
      </c>
      <c r="D82" s="112" t="str">
        <f>IF(C82&gt;0,'Instruction Dépense'!Q48,"")</f>
        <v/>
      </c>
      <c r="E82" s="42" t="str">
        <f t="shared" si="1"/>
        <v>inéligible</v>
      </c>
    </row>
  </sheetData>
  <mergeCells count="1">
    <mergeCell ref="A47:D47"/>
  </mergeCells>
  <conditionalFormatting sqref="C12:C45">
    <cfRule type="cellIs" dxfId="1" priority="1" operator="equal">
      <formula>0</formula>
    </cfRule>
  </conditionalFormatting>
  <conditionalFormatting sqref="C49:C82">
    <cfRule type="cellIs" dxfId="0" priority="2" operator="equal">
      <formula>0</formula>
    </cfRule>
  </conditionalFormatting>
  <pageMargins left="1.0236220472440944" right="0.23622047244094491" top="0.19685039370078741" bottom="0.19685039370078741" header="0.31496062992125984" footer="0.31496062992125984"/>
  <pageSetup paperSize="9" scale="4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14D55-366F-44EF-A3C7-6C518FFC7CEE}">
  <sheetPr>
    <tabColor theme="5" tint="-0.249977111117893"/>
  </sheetPr>
  <dimension ref="A1:C27"/>
  <sheetViews>
    <sheetView zoomScale="120" zoomScaleNormal="120" workbookViewId="0">
      <selection activeCell="G12" sqref="G12"/>
    </sheetView>
  </sheetViews>
  <sheetFormatPr baseColWidth="10" defaultRowHeight="14.5" x14ac:dyDescent="0.35"/>
  <cols>
    <col min="1" max="1" width="70.453125" customWidth="1"/>
    <col min="2" max="2" width="25.453125" bestFit="1" customWidth="1"/>
  </cols>
  <sheetData>
    <row r="1" spans="1:3" x14ac:dyDescent="0.35">
      <c r="A1" s="22" t="s">
        <v>29</v>
      </c>
      <c r="B1" s="22"/>
      <c r="C1" s="22"/>
    </row>
    <row r="2" spans="1:3" x14ac:dyDescent="0.35">
      <c r="A2" s="162" t="s">
        <v>85</v>
      </c>
    </row>
    <row r="3" spans="1:3" x14ac:dyDescent="0.35">
      <c r="A3" t="s">
        <v>86</v>
      </c>
    </row>
    <row r="4" spans="1:3" x14ac:dyDescent="0.35">
      <c r="A4" s="162" t="s">
        <v>27</v>
      </c>
    </row>
    <row r="5" spans="1:3" x14ac:dyDescent="0.35">
      <c r="A5" s="162" t="s">
        <v>87</v>
      </c>
    </row>
    <row r="6" spans="1:3" x14ac:dyDescent="0.35">
      <c r="A6" s="163" t="s">
        <v>51</v>
      </c>
      <c r="B6" t="s">
        <v>31</v>
      </c>
    </row>
    <row r="7" spans="1:3" x14ac:dyDescent="0.35">
      <c r="A7" t="s">
        <v>52</v>
      </c>
      <c r="B7" t="s">
        <v>33</v>
      </c>
    </row>
    <row r="8" spans="1:3" x14ac:dyDescent="0.35">
      <c r="A8" t="s">
        <v>80</v>
      </c>
      <c r="B8" t="s">
        <v>32</v>
      </c>
    </row>
    <row r="9" spans="1:3" x14ac:dyDescent="0.35">
      <c r="B9" t="s">
        <v>34</v>
      </c>
    </row>
    <row r="10" spans="1:3" x14ac:dyDescent="0.35">
      <c r="B10" t="s">
        <v>35</v>
      </c>
    </row>
    <row r="20" spans="1:1" x14ac:dyDescent="0.35">
      <c r="A20" s="22" t="s">
        <v>15</v>
      </c>
    </row>
    <row r="21" spans="1:1" x14ac:dyDescent="0.35">
      <c r="A21" t="s">
        <v>16</v>
      </c>
    </row>
    <row r="22" spans="1:1" x14ac:dyDescent="0.35">
      <c r="A22" t="s">
        <v>17</v>
      </c>
    </row>
    <row r="23" spans="1:1" x14ac:dyDescent="0.35">
      <c r="A23" t="s">
        <v>18</v>
      </c>
    </row>
    <row r="24" spans="1:1" x14ac:dyDescent="0.35">
      <c r="A24" t="s">
        <v>67</v>
      </c>
    </row>
    <row r="25" spans="1:1" x14ac:dyDescent="0.35">
      <c r="A25" t="s">
        <v>68</v>
      </c>
    </row>
    <row r="26" spans="1:1" x14ac:dyDescent="0.35">
      <c r="A26" t="s">
        <v>22</v>
      </c>
    </row>
    <row r="27" spans="1:1" x14ac:dyDescent="0.35">
      <c r="A2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Dépenses</vt:lpstr>
      <vt:lpstr>Synthèse à copier dans l'outil</vt:lpstr>
      <vt:lpstr>Instruction Dépense</vt:lpstr>
      <vt:lpstr>Synthèse à instruire</vt:lpstr>
      <vt:lpstr>Recap Usager</vt:lpstr>
      <vt:lpstr>Référentiel</vt:lpstr>
      <vt:lpstr>Dépenses!Zone_d_impression</vt:lpstr>
      <vt:lpstr>'Instruction Dépense'!Zone_d_impression</vt:lpstr>
      <vt:lpstr>'Recap Usager'!Zone_d_impression</vt:lpstr>
      <vt:lpstr>'Synthèse à copier dans l''outil'!Zone_d_impression</vt:lpstr>
      <vt:lpstr>'Synthèse à instruire'!Zone_d_impression</vt:lpstr>
    </vt:vector>
  </TitlesOfParts>
  <Company>Region Normandie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GANZITTI Karine</dc:creator>
  <cp:lastModifiedBy>DULONG Laurence</cp:lastModifiedBy>
  <cp:lastPrinted>2024-03-05T14:24:33Z</cp:lastPrinted>
  <dcterms:created xsi:type="dcterms:W3CDTF">2022-10-11T11:49:47Z</dcterms:created>
  <dcterms:modified xsi:type="dcterms:W3CDTF">2026-09-23T09:42:31Z</dcterms:modified>
</cp:coreProperties>
</file>